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firstSheet="0" activeTab="0"/>
  </bookViews>
  <sheets>
    <sheet name="State" sheetId="1" r:id="rId1"/>
  </sheets>
  <definedNames>
    <definedName name="_xlnm.Print_Area" localSheetId="0">'State'!$A$3:$F$162</definedName>
    <definedName name="_xlnm.Print_Titles" localSheetId="0">'State'!$3:$8</definedName>
  </definedNames>
  <calcPr fullCalcOnLoad="1"/>
</workbook>
</file>

<file path=xl/sharedStrings.xml><?xml version="1.0" encoding="utf-8"?>
<sst xmlns="http://schemas.openxmlformats.org/spreadsheetml/2006/main" count="145" uniqueCount="131">
  <si>
    <t>_x000C_</t>
  </si>
  <si>
    <t>HEAD 51 - GRANTS</t>
  </si>
  <si>
    <t>TOTAL HEAD 51 - GRANTS</t>
  </si>
  <si>
    <t>Net amount under the Estimates</t>
  </si>
  <si>
    <t>HEAD 52 - LOANS</t>
  </si>
  <si>
    <t>Local Sources</t>
  </si>
  <si>
    <t>External Sources</t>
  </si>
  <si>
    <t>Republic of China</t>
  </si>
  <si>
    <t>150 - France</t>
  </si>
  <si>
    <t>300 - Japan</t>
  </si>
  <si>
    <t>450 - International Bank for</t>
  </si>
  <si>
    <t>Reconstruction &amp; Development</t>
  </si>
  <si>
    <t>500 - African Development Bank</t>
  </si>
  <si>
    <t>550 - Arab Bank for Economic</t>
  </si>
  <si>
    <t>Development in Africa</t>
  </si>
  <si>
    <t>600 - European Investment  Bank</t>
  </si>
  <si>
    <t>700 - Kuwait Fund for Arab</t>
  </si>
  <si>
    <t>Economic Development</t>
  </si>
  <si>
    <t>TOTAL HEAD 52 - LOANS</t>
  </si>
  <si>
    <t>HEAD 53 - RETURNS FROM</t>
  </si>
  <si>
    <t>INVESTMENTS</t>
  </si>
  <si>
    <t>TOTAL HEAD 53 - RETURNS</t>
  </si>
  <si>
    <t>FROM INVESTMENTS</t>
  </si>
  <si>
    <t>HEAD 54 - MISCELLANEOUS</t>
  </si>
  <si>
    <t>TOTAL HEAD 54 -</t>
  </si>
  <si>
    <t>MISCELLANEOUS</t>
  </si>
  <si>
    <t>REPORT OUTPUT</t>
  </si>
  <si>
    <t>ADVANCED SPREADSHEET-II</t>
  </si>
  <si>
    <t>Jun-05  2005/06/30  2333  2809  1894  MUR  64    2412      58  1210  N  C    P  -998  SQLGL</t>
  </si>
  <si>
    <t>Detailed Statement of Revenue of the Capital Fund for Financial Year 2004-2005</t>
  </si>
  <si>
    <t>Votes and Items</t>
  </si>
  <si>
    <t>Original</t>
  </si>
  <si>
    <t>Estimate of</t>
  </si>
  <si>
    <t xml:space="preserve"> Revenue</t>
  </si>
  <si>
    <t>Actual</t>
  </si>
  <si>
    <t>Revenue</t>
  </si>
  <si>
    <t>Over</t>
  </si>
  <si>
    <t>the Estimate</t>
  </si>
  <si>
    <t xml:space="preserve">Government of the Republic of India                     </t>
  </si>
  <si>
    <t xml:space="preserve">Government of Japan                       </t>
  </si>
  <si>
    <t xml:space="preserve">Government of Luxembourg                     </t>
  </si>
  <si>
    <t xml:space="preserve">European Development Fund                     </t>
  </si>
  <si>
    <t xml:space="preserve">World Bank                                </t>
  </si>
  <si>
    <t xml:space="preserve"> Miscellaneous                             </t>
  </si>
  <si>
    <t>52-010.001</t>
  </si>
  <si>
    <t>Government of Mauritius Bonds</t>
  </si>
  <si>
    <t xml:space="preserve">050 - Government of the People's </t>
  </si>
  <si>
    <t>52-050.001</t>
  </si>
  <si>
    <t>52-150.001</t>
  </si>
  <si>
    <t xml:space="preserve">Northern Plains Drip  Irrigation                    </t>
  </si>
  <si>
    <t xml:space="preserve">Cyber City and IT Education Projects                     </t>
  </si>
  <si>
    <t>52-300.001</t>
  </si>
  <si>
    <t xml:space="preserve">Environmental Sewerage and    </t>
  </si>
  <si>
    <t>Sanitation</t>
  </si>
  <si>
    <t>52-450.001</t>
  </si>
  <si>
    <t xml:space="preserve">Environmental Sewerage and               </t>
  </si>
  <si>
    <t>Authority</t>
  </si>
  <si>
    <t xml:space="preserve">Financial Sector Supervisory               </t>
  </si>
  <si>
    <t>52-500.001</t>
  </si>
  <si>
    <t xml:space="preserve">Upgrading of Dr Jeetoo Hospital                     </t>
  </si>
  <si>
    <t>52-550.001</t>
  </si>
  <si>
    <t xml:space="preserve">Water Project                             </t>
  </si>
  <si>
    <t xml:space="preserve">Upgrading of Victoria Hospital                    </t>
  </si>
  <si>
    <t xml:space="preserve">Plaines Wilhems Sewerage                     </t>
  </si>
  <si>
    <t>for Agricultural Development</t>
  </si>
  <si>
    <t xml:space="preserve">650 - International Fund </t>
  </si>
  <si>
    <t>.002</t>
  </si>
  <si>
    <t>.003</t>
  </si>
  <si>
    <t>.004</t>
  </si>
  <si>
    <t>005</t>
  </si>
  <si>
    <t>52-650.001</t>
  </si>
  <si>
    <t xml:space="preserve">Rural Diversification Project                    </t>
  </si>
  <si>
    <t>52-700.001</t>
  </si>
  <si>
    <t xml:space="preserve">Midlands Dam                              </t>
  </si>
  <si>
    <t>53-010.001</t>
  </si>
  <si>
    <t xml:space="preserve">Air Mauritius Ltd                         </t>
  </si>
  <si>
    <t xml:space="preserve">Mauritius Sugar Terminal Corporation                     </t>
  </si>
  <si>
    <t xml:space="preserve">Mauritius Telecom                         </t>
  </si>
  <si>
    <t>.006</t>
  </si>
  <si>
    <t xml:space="preserve">Financial Services Commission                     </t>
  </si>
  <si>
    <t>.007</t>
  </si>
  <si>
    <t>.008</t>
  </si>
  <si>
    <t>.009</t>
  </si>
  <si>
    <t xml:space="preserve">Airports of Mauritius Co Ltd                     </t>
  </si>
  <si>
    <t>.010</t>
  </si>
  <si>
    <t>.011</t>
  </si>
  <si>
    <t xml:space="preserve">Mauritius Ports Authority                     </t>
  </si>
  <si>
    <t>.012</t>
  </si>
  <si>
    <t xml:space="preserve">State Informatics Limited                     </t>
  </si>
  <si>
    <t>.999</t>
  </si>
  <si>
    <t xml:space="preserve">Miscellaneous                             </t>
  </si>
  <si>
    <t>54-010.001</t>
  </si>
  <si>
    <t xml:space="preserve">Disposal of Assets                        </t>
  </si>
  <si>
    <t xml:space="preserve">Disposal of Shares                        </t>
  </si>
  <si>
    <t>of India</t>
  </si>
  <si>
    <t xml:space="preserve">250 - Government of the Republic </t>
  </si>
  <si>
    <t>carried forward</t>
  </si>
  <si>
    <t>External Sources - continued</t>
  </si>
  <si>
    <t>brought forward</t>
  </si>
  <si>
    <t xml:space="preserve">132 KV Transmission Line                     </t>
  </si>
  <si>
    <t>Transfer of assets of MIDA,EPZDA</t>
  </si>
  <si>
    <t>and SUBEX-M to Enterprise Mauritius</t>
  </si>
  <si>
    <t xml:space="preserve">Container Inspection Equipment        </t>
  </si>
  <si>
    <t>for Customs</t>
  </si>
  <si>
    <t xml:space="preserve">State Bank of Mauritius Ltd.                     </t>
  </si>
  <si>
    <t xml:space="preserve">Development Bank of Mauritius Ltd.                     </t>
  </si>
  <si>
    <t>52-250.002</t>
  </si>
  <si>
    <t xml:space="preserve">HEAD 52- LOANS -Contd. </t>
  </si>
  <si>
    <t>52-600.002</t>
  </si>
  <si>
    <t xml:space="preserve">Under </t>
  </si>
  <si>
    <t>Net amount over the Estimates</t>
  </si>
  <si>
    <t>51-250.001</t>
  </si>
  <si>
    <t xml:space="preserve">  J. VALAYTHEN</t>
  </si>
  <si>
    <t>Accountant-General</t>
  </si>
  <si>
    <t>Technologies Authority</t>
  </si>
  <si>
    <t>Information and Communication</t>
  </si>
  <si>
    <t xml:space="preserve">Miscellaneous Capital Receipts                     </t>
  </si>
  <si>
    <t>Mauritius Development Loan Stocks/</t>
  </si>
  <si>
    <t>at Domaine Les Pailles</t>
  </si>
  <si>
    <t xml:space="preserve">International Conference Centre  </t>
  </si>
  <si>
    <t xml:space="preserve">Transfer of assets of  Mauritius </t>
  </si>
  <si>
    <t xml:space="preserve">Housing Corporation to the </t>
  </si>
  <si>
    <t xml:space="preserve">Transfer of Buildings of  MIDA          </t>
  </si>
  <si>
    <t xml:space="preserve">and SUBEX -M to Business Parks </t>
  </si>
  <si>
    <t>of Mauritius Ltd</t>
  </si>
  <si>
    <t>Mauritius Housing Company Ltd</t>
  </si>
  <si>
    <t>TOTAL - LOCAL SOURCES</t>
  </si>
  <si>
    <t>TOTAL  - EXTERNAL LOANS</t>
  </si>
  <si>
    <t xml:space="preserve">  21 October, 2005</t>
  </si>
  <si>
    <t xml:space="preserve"> </t>
  </si>
  <si>
    <t>STATEMENT 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</si>
</sst>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;[Red]0.000"/>
    <numFmt numFmtId="173" formatCode="0.0_);[Red]\(0.0\)"/>
    <numFmt numFmtId="174" formatCode="0.000_);[Red]\(0.000\)"/>
  </numFmts>
  <fonts count="17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1" fillId="2" borderId="0">
      <alignment horizontal="right"/>
      <protection/>
    </xf>
    <xf numFmtId="0" fontId="2" fillId="3" borderId="0">
      <alignment horizontal="right"/>
      <protection/>
    </xf>
    <xf numFmtId="0" fontId="3" fillId="4" borderId="1">
      <alignment/>
      <protection/>
    </xf>
    <xf numFmtId="0" fontId="4" fillId="0" borderId="0" applyBorder="0">
      <alignment horizontal="centerContinuous"/>
      <protection/>
    </xf>
    <xf numFmtId="0" fontId="5" fillId="3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40" fontId="8" fillId="2" borderId="0" xfId="19" applyFont="1" applyFill="1" applyBorder="1">
      <alignment horizontal="right"/>
      <protection/>
    </xf>
    <xf numFmtId="0" fontId="7" fillId="2" borderId="2" xfId="20" applyFont="1" applyFill="1" applyBorder="1">
      <alignment horizontal="right"/>
      <protection/>
    </xf>
    <xf numFmtId="0" fontId="6" fillId="2" borderId="2" xfId="21" applyFont="1" applyFill="1" applyBorder="1">
      <alignment/>
      <protection/>
    </xf>
    <xf numFmtId="0" fontId="7" fillId="2" borderId="1" xfId="20" applyFont="1" applyFill="1" applyBorder="1">
      <alignment horizontal="right"/>
      <protection/>
    </xf>
    <xf numFmtId="40" fontId="6" fillId="2" borderId="1" xfId="19" applyFont="1" applyFill="1" applyBorder="1">
      <alignment horizontal="right"/>
      <protection/>
    </xf>
    <xf numFmtId="40" fontId="8" fillId="2" borderId="1" xfId="19" applyFont="1" applyFill="1" applyBorder="1">
      <alignment horizontal="right"/>
      <protection/>
    </xf>
    <xf numFmtId="0" fontId="6" fillId="2" borderId="1" xfId="0" applyFont="1" applyFill="1" applyBorder="1" applyAlignment="1">
      <alignment/>
    </xf>
    <xf numFmtId="0" fontId="7" fillId="2" borderId="3" xfId="20" applyFont="1" applyFill="1" applyBorder="1">
      <alignment horizontal="right"/>
      <protection/>
    </xf>
    <xf numFmtId="40" fontId="6" fillId="2" borderId="3" xfId="19" applyFont="1" applyFill="1" applyBorder="1">
      <alignment horizontal="right"/>
      <protection/>
    </xf>
    <xf numFmtId="0" fontId="6" fillId="2" borderId="0" xfId="0" applyFont="1" applyFill="1" applyBorder="1" applyAlignment="1">
      <alignment horizontal="centerContinuous"/>
    </xf>
    <xf numFmtId="0" fontId="6" fillId="5" borderId="3" xfId="22" applyFont="1" applyFill="1" applyBorder="1" applyAlignment="1">
      <alignment horizontal="center"/>
      <protection/>
    </xf>
    <xf numFmtId="0" fontId="6" fillId="5" borderId="1" xfId="22" applyFont="1" applyFill="1" applyBorder="1" applyAlignment="1">
      <alignment horizontal="center"/>
      <protection/>
    </xf>
    <xf numFmtId="0" fontId="6" fillId="5" borderId="2" xfId="22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5" borderId="5" xfId="22" applyFont="1" applyFill="1" applyBorder="1">
      <alignment horizontal="centerContinuous"/>
      <protection/>
    </xf>
    <xf numFmtId="0" fontId="6" fillId="5" borderId="6" xfId="22" applyFont="1" applyFill="1" applyBorder="1">
      <alignment horizontal="centerContinuous"/>
      <protection/>
    </xf>
    <xf numFmtId="0" fontId="6" fillId="5" borderId="7" xfId="22" applyFont="1" applyFill="1" applyBorder="1">
      <alignment horizontal="centerContinuous"/>
      <protection/>
    </xf>
    <xf numFmtId="0" fontId="6" fillId="2" borderId="8" xfId="0" applyFont="1" applyFill="1" applyBorder="1" applyAlignment="1">
      <alignment/>
    </xf>
    <xf numFmtId="0" fontId="7" fillId="2" borderId="9" xfId="20" applyFont="1" applyFill="1" applyBorder="1">
      <alignment horizontal="right"/>
      <protection/>
    </xf>
    <xf numFmtId="0" fontId="6" fillId="2" borderId="10" xfId="20" applyFont="1" applyFill="1" applyBorder="1" applyAlignment="1">
      <alignment horizontal="center"/>
      <protection/>
    </xf>
    <xf numFmtId="0" fontId="6" fillId="2" borderId="11" xfId="20" applyFont="1" applyFill="1" applyBorder="1" applyAlignment="1">
      <alignment horizontal="center"/>
      <protection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40" fontId="8" fillId="2" borderId="12" xfId="19" applyFont="1" applyFill="1" applyBorder="1">
      <alignment horizontal="right"/>
      <protection/>
    </xf>
    <xf numFmtId="0" fontId="9" fillId="2" borderId="2" xfId="21" applyFont="1" applyFill="1" applyBorder="1" applyAlignment="1">
      <alignment horizontal="center"/>
      <protection/>
    </xf>
    <xf numFmtId="0" fontId="7" fillId="2" borderId="2" xfId="21" applyFont="1" applyFill="1" applyBorder="1" applyAlignment="1">
      <alignment horizontal="center"/>
      <protection/>
    </xf>
    <xf numFmtId="0" fontId="6" fillId="2" borderId="3" xfId="21" applyFont="1" applyFill="1" applyBorder="1">
      <alignment/>
      <protection/>
    </xf>
    <xf numFmtId="0" fontId="6" fillId="2" borderId="2" xfId="21" applyFont="1" applyFill="1" applyBorder="1" applyAlignment="1">
      <alignment horizontal="left"/>
      <protection/>
    </xf>
    <xf numFmtId="2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 quotePrefix="1">
      <alignment horizontal="right"/>
    </xf>
    <xf numFmtId="40" fontId="8" fillId="2" borderId="7" xfId="19" applyFont="1" applyFill="1" applyBorder="1">
      <alignment horizontal="right"/>
      <protection/>
    </xf>
    <xf numFmtId="40" fontId="8" fillId="2" borderId="11" xfId="19" applyFont="1" applyFill="1" applyBorder="1">
      <alignment horizontal="right"/>
      <protection/>
    </xf>
    <xf numFmtId="0" fontId="6" fillId="2" borderId="0" xfId="21" applyFont="1" applyFill="1" applyBorder="1">
      <alignment/>
      <protection/>
    </xf>
    <xf numFmtId="40" fontId="8" fillId="2" borderId="4" xfId="19" applyFont="1" applyFill="1" applyBorder="1">
      <alignment horizontal="right"/>
      <protection/>
    </xf>
    <xf numFmtId="0" fontId="7" fillId="2" borderId="3" xfId="21" applyFont="1" applyFill="1" applyBorder="1" applyAlignment="1">
      <alignment horizontal="center"/>
      <protection/>
    </xf>
    <xf numFmtId="0" fontId="9" fillId="2" borderId="3" xfId="21" applyFont="1" applyFill="1" applyBorder="1" applyAlignment="1">
      <alignment horizontal="center"/>
      <protection/>
    </xf>
    <xf numFmtId="40" fontId="10" fillId="2" borderId="0" xfId="19" applyFont="1" applyFill="1" applyBorder="1">
      <alignment horizontal="right"/>
      <protection/>
    </xf>
    <xf numFmtId="3" fontId="6" fillId="2" borderId="0" xfId="0" applyNumberFormat="1" applyFont="1" applyFill="1" applyBorder="1" applyAlignment="1">
      <alignment/>
    </xf>
    <xf numFmtId="3" fontId="6" fillId="5" borderId="6" xfId="22" applyNumberFormat="1" applyFont="1" applyFill="1" applyBorder="1">
      <alignment horizontal="centerContinuous"/>
      <protection/>
    </xf>
    <xf numFmtId="3" fontId="6" fillId="5" borderId="3" xfId="22" applyNumberFormat="1" applyFont="1" applyFill="1" applyBorder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10" xfId="20" applyNumberFormat="1" applyFont="1" applyFill="1" applyBorder="1" applyAlignment="1">
      <alignment horizontal="center"/>
      <protection/>
    </xf>
    <xf numFmtId="3" fontId="7" fillId="2" borderId="3" xfId="20" applyNumberFormat="1" applyFont="1" applyFill="1" applyBorder="1">
      <alignment horizontal="right"/>
      <protection/>
    </xf>
    <xf numFmtId="3" fontId="6" fillId="2" borderId="3" xfId="19" applyNumberFormat="1" applyFont="1" applyFill="1" applyBorder="1">
      <alignment horizontal="right"/>
      <protection/>
    </xf>
    <xf numFmtId="3" fontId="8" fillId="2" borderId="0" xfId="19" applyNumberFormat="1" applyFont="1" applyFill="1" applyBorder="1">
      <alignment horizontal="right"/>
      <protection/>
    </xf>
    <xf numFmtId="0" fontId="7" fillId="2" borderId="0" xfId="21" applyFont="1" applyFill="1" applyBorder="1" applyAlignment="1">
      <alignment horizontal="center"/>
      <protection/>
    </xf>
    <xf numFmtId="0" fontId="10" fillId="2" borderId="0" xfId="21" applyFont="1" applyFill="1" applyBorder="1" applyAlignment="1" quotePrefix="1">
      <alignment horizontal="left"/>
      <protection/>
    </xf>
    <xf numFmtId="3" fontId="10" fillId="2" borderId="0" xfId="19" applyNumberFormat="1" applyFont="1" applyFill="1" applyBorder="1">
      <alignment horizontal="right"/>
      <protection/>
    </xf>
    <xf numFmtId="0" fontId="6" fillId="2" borderId="0" xfId="0" applyFont="1" applyFill="1" applyAlignment="1">
      <alignment/>
    </xf>
    <xf numFmtId="0" fontId="10" fillId="2" borderId="0" xfId="21" applyFont="1" applyFill="1" applyBorder="1" applyAlignment="1">
      <alignment horizontal="center"/>
      <protection/>
    </xf>
    <xf numFmtId="40" fontId="10" fillId="2" borderId="0" xfId="19" applyFont="1" applyFill="1" applyBorder="1" applyAlignment="1">
      <alignment horizontal="centerContinuous"/>
      <protection/>
    </xf>
    <xf numFmtId="40" fontId="11" fillId="2" borderId="0" xfId="19" applyFont="1" applyFill="1" applyBorder="1" applyAlignment="1">
      <alignment horizontal="center"/>
      <protection/>
    </xf>
    <xf numFmtId="0" fontId="9" fillId="5" borderId="0" xfId="22" applyFont="1" applyFill="1" applyBorder="1" applyAlignment="1">
      <alignment horizontal="centerContinuous"/>
      <protection/>
    </xf>
    <xf numFmtId="3" fontId="9" fillId="5" borderId="0" xfId="22" applyNumberFormat="1" applyFont="1" applyFill="1" applyBorder="1" applyAlignment="1">
      <alignment horizontal="centerContinuous"/>
      <protection/>
    </xf>
    <xf numFmtId="40" fontId="6" fillId="2" borderId="0" xfId="0" applyNumberFormat="1" applyFont="1" applyFill="1" applyBorder="1" applyAlignment="1">
      <alignment/>
    </xf>
    <xf numFmtId="3" fontId="10" fillId="2" borderId="0" xfId="19" applyNumberFormat="1" applyFont="1" applyFill="1" applyBorder="1" applyAlignment="1">
      <alignment horizontal="left"/>
      <protection/>
    </xf>
    <xf numFmtId="0" fontId="6" fillId="2" borderId="9" xfId="20" applyFont="1" applyFill="1" applyBorder="1" applyAlignment="1">
      <alignment horizontal="center"/>
      <protection/>
    </xf>
    <xf numFmtId="0" fontId="7" fillId="2" borderId="0" xfId="20" applyFont="1" applyFill="1" applyBorder="1">
      <alignment horizontal="right"/>
      <protection/>
    </xf>
    <xf numFmtId="40" fontId="6" fillId="2" borderId="0" xfId="19" applyFont="1" applyFill="1" applyBorder="1">
      <alignment horizontal="right"/>
      <protection/>
    </xf>
    <xf numFmtId="40" fontId="6" fillId="2" borderId="2" xfId="19" applyFont="1" applyFill="1" applyBorder="1">
      <alignment horizontal="right"/>
      <protection/>
    </xf>
    <xf numFmtId="3" fontId="6" fillId="2" borderId="0" xfId="19" applyNumberFormat="1" applyFont="1" applyFill="1" applyBorder="1">
      <alignment horizontal="right"/>
      <protection/>
    </xf>
    <xf numFmtId="3" fontId="8" fillId="2" borderId="3" xfId="19" applyNumberFormat="1" applyFont="1" applyFill="1" applyBorder="1">
      <alignment horizontal="right"/>
      <protection/>
    </xf>
    <xf numFmtId="40" fontId="12" fillId="2" borderId="3" xfId="19" applyFont="1" applyFill="1" applyBorder="1">
      <alignment horizontal="right"/>
      <protection/>
    </xf>
    <xf numFmtId="40" fontId="12" fillId="2" borderId="2" xfId="19" applyFont="1" applyFill="1" applyBorder="1">
      <alignment horizontal="right"/>
      <protection/>
    </xf>
    <xf numFmtId="40" fontId="12" fillId="2" borderId="9" xfId="19" applyFont="1" applyFill="1" applyBorder="1">
      <alignment horizontal="right"/>
      <protection/>
    </xf>
    <xf numFmtId="3" fontId="8" fillId="2" borderId="13" xfId="19" applyNumberFormat="1" applyFont="1" applyFill="1" applyBorder="1">
      <alignment horizontal="right"/>
      <protection/>
    </xf>
    <xf numFmtId="40" fontId="8" fillId="2" borderId="14" xfId="19" applyFont="1" applyFill="1" applyBorder="1">
      <alignment horizontal="right"/>
      <protection/>
    </xf>
    <xf numFmtId="40" fontId="8" fillId="2" borderId="6" xfId="19" applyFont="1" applyFill="1" applyBorder="1">
      <alignment horizontal="right"/>
      <protection/>
    </xf>
    <xf numFmtId="40" fontId="13" fillId="2" borderId="3" xfId="19" applyFont="1" applyFill="1" applyBorder="1">
      <alignment horizontal="right"/>
      <protection/>
    </xf>
    <xf numFmtId="40" fontId="13" fillId="2" borderId="0" xfId="19" applyFont="1" applyFill="1" applyBorder="1">
      <alignment horizontal="right"/>
      <protection/>
    </xf>
    <xf numFmtId="40" fontId="8" fillId="2" borderId="3" xfId="19" applyFont="1" applyFill="1" applyBorder="1">
      <alignment horizontal="right"/>
      <protection/>
    </xf>
    <xf numFmtId="40" fontId="14" fillId="2" borderId="3" xfId="19" applyFont="1" applyFill="1" applyBorder="1">
      <alignment horizontal="right"/>
      <protection/>
    </xf>
    <xf numFmtId="40" fontId="8" fillId="2" borderId="5" xfId="19" applyFont="1" applyFill="1" applyBorder="1">
      <alignment horizontal="right"/>
      <protection/>
    </xf>
    <xf numFmtId="40" fontId="8" fillId="2" borderId="13" xfId="19" applyFont="1" applyFill="1" applyBorder="1">
      <alignment horizontal="right"/>
      <protection/>
    </xf>
    <xf numFmtId="3" fontId="8" fillId="2" borderId="6" xfId="19" applyNumberFormat="1" applyFont="1" applyFill="1" applyBorder="1">
      <alignment horizontal="right"/>
      <protection/>
    </xf>
    <xf numFmtId="3" fontId="8" fillId="2" borderId="10" xfId="19" applyNumberFormat="1" applyFont="1" applyFill="1" applyBorder="1">
      <alignment horizontal="right"/>
      <protection/>
    </xf>
    <xf numFmtId="40" fontId="8" fillId="2" borderId="8" xfId="19" applyFont="1" applyFill="1" applyBorder="1">
      <alignment horizontal="right"/>
      <protection/>
    </xf>
    <xf numFmtId="3" fontId="8" fillId="2" borderId="4" xfId="19" applyNumberFormat="1" applyFont="1" applyFill="1" applyBorder="1">
      <alignment horizontal="right"/>
      <protection/>
    </xf>
    <xf numFmtId="0" fontId="6" fillId="2" borderId="2" xfId="21" applyFont="1" applyFill="1" applyBorder="1" applyAlignment="1">
      <alignment horizontal="center"/>
      <protection/>
    </xf>
    <xf numFmtId="40" fontId="8" fillId="2" borderId="15" xfId="19" applyFont="1" applyFill="1" applyBorder="1">
      <alignment horizontal="right"/>
      <protection/>
    </xf>
    <xf numFmtId="0" fontId="15" fillId="2" borderId="0" xfId="0" applyFont="1" applyFill="1" applyBorder="1" applyAlignment="1">
      <alignment horizontal="centerContinuous"/>
    </xf>
    <xf numFmtId="0" fontId="15" fillId="2" borderId="16" xfId="0" applyFont="1" applyFill="1" applyBorder="1" applyAlignment="1">
      <alignment horizontal="centerContinuous"/>
    </xf>
    <xf numFmtId="0" fontId="15" fillId="6" borderId="17" xfId="0" applyFont="1" applyFill="1" applyBorder="1" applyAlignment="1">
      <alignment horizontal="centerContinuous"/>
    </xf>
    <xf numFmtId="40" fontId="13" fillId="6" borderId="0" xfId="19" applyFont="1" applyFill="1" applyBorder="1">
      <alignment horizontal="right"/>
      <protection/>
    </xf>
    <xf numFmtId="40" fontId="13" fillId="6" borderId="4" xfId="19" applyFont="1" applyFill="1" applyBorder="1">
      <alignment horizontal="right"/>
      <protection/>
    </xf>
    <xf numFmtId="40" fontId="16" fillId="6" borderId="0" xfId="19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showGridLines="0" tabSelected="1" workbookViewId="0" topLeftCell="B150">
      <selection activeCell="E161" sqref="E161"/>
    </sheetView>
  </sheetViews>
  <sheetFormatPr defaultColWidth="9.140625" defaultRowHeight="12.75"/>
  <cols>
    <col min="1" max="1" width="9.7109375" style="1" customWidth="1"/>
    <col min="2" max="2" width="30.8515625" style="1" customWidth="1"/>
    <col min="3" max="3" width="12.421875" style="40" customWidth="1"/>
    <col min="4" max="5" width="13.57421875" style="1" customWidth="1"/>
    <col min="6" max="6" width="14.421875" style="1" customWidth="1"/>
    <col min="7" max="7" width="18.7109375" style="1" hidden="1" customWidth="1"/>
    <col min="8" max="16384" width="18.7109375" style="1" customWidth="1"/>
  </cols>
  <sheetData>
    <row r="1" spans="2:8" ht="13.5" hidden="1" thickBot="1">
      <c r="B1" s="1">
        <v>1</v>
      </c>
      <c r="C1" s="40" t="s">
        <v>26</v>
      </c>
      <c r="D1" s="1" t="s">
        <v>27</v>
      </c>
      <c r="E1" s="1">
        <v>1</v>
      </c>
      <c r="G1" s="1">
        <v>11</v>
      </c>
      <c r="H1" s="1" t="s">
        <v>28</v>
      </c>
    </row>
    <row r="2" spans="2:5" ht="13.5" hidden="1" thickBot="1">
      <c r="B2" s="1" t="s">
        <v>0</v>
      </c>
      <c r="C2" s="40">
        <v>7</v>
      </c>
      <c r="D2" s="1">
        <v>3</v>
      </c>
      <c r="E2" s="1">
        <v>1</v>
      </c>
    </row>
    <row r="3" spans="5:6" ht="15" thickBot="1" thickTop="1">
      <c r="E3" s="83" t="s">
        <v>129</v>
      </c>
      <c r="F3" s="85" t="s">
        <v>130</v>
      </c>
    </row>
    <row r="4" spans="1:6" ht="14.25" thickTop="1">
      <c r="A4" s="11" t="s">
        <v>29</v>
      </c>
      <c r="B4" s="55"/>
      <c r="C4" s="56"/>
      <c r="D4" s="55"/>
      <c r="E4" s="55"/>
      <c r="F4" s="84" t="s">
        <v>129</v>
      </c>
    </row>
    <row r="5" spans="1:6" ht="12.75">
      <c r="A5" s="16"/>
      <c r="B5" s="17"/>
      <c r="C5" s="41"/>
      <c r="D5" s="19"/>
      <c r="E5" s="18"/>
      <c r="F5" s="17"/>
    </row>
    <row r="6" spans="2:6" ht="12.75">
      <c r="B6" s="15"/>
      <c r="C6" s="42" t="s">
        <v>31</v>
      </c>
      <c r="D6" s="13"/>
      <c r="E6" s="12"/>
      <c r="F6" s="14"/>
    </row>
    <row r="7" spans="2:6" ht="12.75">
      <c r="B7" s="14" t="s">
        <v>30</v>
      </c>
      <c r="C7" s="43" t="s">
        <v>32</v>
      </c>
      <c r="D7" s="13" t="s">
        <v>34</v>
      </c>
      <c r="E7" s="12" t="s">
        <v>36</v>
      </c>
      <c r="F7" s="14" t="s">
        <v>109</v>
      </c>
    </row>
    <row r="8" spans="1:6" ht="12.75">
      <c r="A8" s="20"/>
      <c r="B8" s="21"/>
      <c r="C8" s="44" t="s">
        <v>33</v>
      </c>
      <c r="D8" s="23" t="s">
        <v>35</v>
      </c>
      <c r="E8" s="22" t="s">
        <v>37</v>
      </c>
      <c r="F8" s="59" t="s">
        <v>37</v>
      </c>
    </row>
    <row r="9" spans="2:6" ht="12.75">
      <c r="B9" s="3"/>
      <c r="C9" s="45"/>
      <c r="D9" s="5"/>
      <c r="E9" s="9"/>
      <c r="F9" s="60"/>
    </row>
    <row r="10" spans="2:6" ht="12.75">
      <c r="B10" s="27" t="s">
        <v>1</v>
      </c>
      <c r="C10" s="46"/>
      <c r="D10" s="6"/>
      <c r="E10" s="10"/>
      <c r="F10" s="61"/>
    </row>
    <row r="11" spans="2:6" ht="12.75">
      <c r="B11" s="4"/>
      <c r="C11" s="46"/>
      <c r="D11" s="6"/>
      <c r="E11" s="10"/>
      <c r="F11" s="62"/>
    </row>
    <row r="12" spans="1:7" ht="12.75">
      <c r="A12" s="25" t="s">
        <v>111</v>
      </c>
      <c r="B12" s="4" t="s">
        <v>38</v>
      </c>
      <c r="C12" s="64">
        <v>160000000</v>
      </c>
      <c r="D12" s="7">
        <v>18844474.51</v>
      </c>
      <c r="E12" s="65">
        <f aca="true" t="shared" si="0" ref="E12:E18">IF(D12&gt;C12,D12-C12,"")</f>
      </c>
      <c r="F12" s="66">
        <f>IF(C12&gt;D12,C12-D12,"")</f>
        <v>141155525.49</v>
      </c>
      <c r="G12" s="7">
        <v>141155525.49</v>
      </c>
    </row>
    <row r="13" spans="1:7" ht="12.75">
      <c r="A13" s="1">
        <v>300.001</v>
      </c>
      <c r="B13" s="4" t="s">
        <v>39</v>
      </c>
      <c r="C13" s="64">
        <v>30000000</v>
      </c>
      <c r="D13" s="7">
        <v>85077006</v>
      </c>
      <c r="E13" s="65">
        <f t="shared" si="0"/>
        <v>55077006</v>
      </c>
      <c r="F13" s="66">
        <f aca="true" t="shared" si="1" ref="F13:F18">IF(C13&gt;D13,C13-D13,"")</f>
      </c>
      <c r="G13" s="7">
        <v>-55077006</v>
      </c>
    </row>
    <row r="14" spans="1:7" ht="12.75">
      <c r="A14" s="1">
        <v>350.001</v>
      </c>
      <c r="B14" s="4" t="s">
        <v>40</v>
      </c>
      <c r="C14" s="64">
        <v>10000000</v>
      </c>
      <c r="D14" s="7">
        <v>10842030.2</v>
      </c>
      <c r="E14" s="65">
        <f t="shared" si="0"/>
        <v>842030.1999999993</v>
      </c>
      <c r="F14" s="66">
        <f t="shared" si="1"/>
      </c>
      <c r="G14" s="7">
        <v>-842030.2</v>
      </c>
    </row>
    <row r="15" spans="1:7" ht="12.75">
      <c r="A15" s="1">
        <v>400.001</v>
      </c>
      <c r="B15" s="4" t="s">
        <v>41</v>
      </c>
      <c r="C15" s="64">
        <v>367000000</v>
      </c>
      <c r="D15" s="7">
        <v>327892905.93</v>
      </c>
      <c r="E15" s="65">
        <f t="shared" si="0"/>
      </c>
      <c r="F15" s="66">
        <f t="shared" si="1"/>
        <v>39107094.06999999</v>
      </c>
      <c r="G15" s="7">
        <v>39107094.07</v>
      </c>
    </row>
    <row r="16" spans="1:7" ht="12.75">
      <c r="A16" s="1">
        <v>450.001</v>
      </c>
      <c r="B16" s="4" t="s">
        <v>42</v>
      </c>
      <c r="C16" s="64"/>
      <c r="D16" s="7">
        <v>1254832.5</v>
      </c>
      <c r="E16" s="65">
        <f t="shared" si="0"/>
        <v>1254832.5</v>
      </c>
      <c r="F16" s="66">
        <f t="shared" si="1"/>
      </c>
      <c r="G16" s="7">
        <v>-1254832.5</v>
      </c>
    </row>
    <row r="17" spans="1:7" ht="12.75">
      <c r="A17" s="1">
        <v>999.001</v>
      </c>
      <c r="B17" s="4" t="s">
        <v>43</v>
      </c>
      <c r="C17" s="64"/>
      <c r="D17" s="7">
        <v>109420.46</v>
      </c>
      <c r="E17" s="65">
        <f t="shared" si="0"/>
        <v>109420.46</v>
      </c>
      <c r="F17" s="66">
        <f t="shared" si="1"/>
      </c>
      <c r="G17" s="7">
        <v>-109420.46</v>
      </c>
    </row>
    <row r="18" spans="2:7" ht="12.75">
      <c r="B18" s="4"/>
      <c r="C18" s="64"/>
      <c r="D18" s="7"/>
      <c r="E18" s="65">
        <f t="shared" si="0"/>
      </c>
      <c r="F18" s="67">
        <f t="shared" si="1"/>
      </c>
      <c r="G18" s="7"/>
    </row>
    <row r="19" spans="2:7" ht="12.75">
      <c r="B19" s="27" t="s">
        <v>2</v>
      </c>
      <c r="C19" s="68">
        <f>SUM(C12:C18)</f>
        <v>567000000</v>
      </c>
      <c r="D19" s="26">
        <f>SUM(D12:D18)</f>
        <v>444020669.59999996</v>
      </c>
      <c r="E19" s="26">
        <f>SUM(E12:E18)</f>
        <v>57283289.160000004</v>
      </c>
      <c r="F19" s="69">
        <f>SUM(F12:F18)</f>
        <v>180262619.56</v>
      </c>
      <c r="G19" s="26">
        <v>122979330.4</v>
      </c>
    </row>
    <row r="20" spans="2:7" ht="12.75">
      <c r="B20" s="28" t="s">
        <v>3</v>
      </c>
      <c r="C20" s="64"/>
      <c r="D20" s="70"/>
      <c r="E20" s="71">
        <f>IF(D19&gt;C19,D19-C19,"")</f>
      </c>
      <c r="F20" s="86">
        <f>IF(C19&gt;D19,C19-D19,"")</f>
        <v>122979330.40000004</v>
      </c>
      <c r="G20" s="33">
        <f>F19-E19</f>
        <v>122979330.4</v>
      </c>
    </row>
    <row r="21" spans="2:7" ht="12.75">
      <c r="B21" s="4"/>
      <c r="C21" s="64"/>
      <c r="D21" s="7"/>
      <c r="E21" s="73"/>
      <c r="F21" s="2"/>
      <c r="G21" s="7"/>
    </row>
    <row r="22" spans="2:7" ht="12.75">
      <c r="B22" s="27" t="s">
        <v>4</v>
      </c>
      <c r="C22" s="64"/>
      <c r="D22" s="7"/>
      <c r="E22" s="73"/>
      <c r="F22" s="2"/>
      <c r="G22" s="7"/>
    </row>
    <row r="23" spans="2:7" ht="12.75">
      <c r="B23" s="4"/>
      <c r="C23" s="64"/>
      <c r="D23" s="7"/>
      <c r="E23" s="73"/>
      <c r="F23" s="2"/>
      <c r="G23" s="7"/>
    </row>
    <row r="24" spans="2:7" ht="12.75">
      <c r="B24" s="27" t="s">
        <v>5</v>
      </c>
      <c r="C24" s="64"/>
      <c r="D24" s="7"/>
      <c r="E24" s="73"/>
      <c r="F24" s="2"/>
      <c r="G24" s="7"/>
    </row>
    <row r="25" spans="2:7" ht="12.75">
      <c r="B25" s="4"/>
      <c r="C25" s="64"/>
      <c r="D25" s="7"/>
      <c r="E25" s="73"/>
      <c r="F25" s="2"/>
      <c r="G25" s="7"/>
    </row>
    <row r="26" spans="1:7" ht="12.75">
      <c r="A26" s="24" t="s">
        <v>44</v>
      </c>
      <c r="B26" s="4" t="s">
        <v>117</v>
      </c>
      <c r="C26" s="64"/>
      <c r="D26" s="7"/>
      <c r="E26" s="65"/>
      <c r="F26" s="66"/>
      <c r="G26" s="7">
        <v>174897005</v>
      </c>
    </row>
    <row r="27" spans="2:7" ht="12.75">
      <c r="B27" s="4" t="s">
        <v>45</v>
      </c>
      <c r="C27" s="64">
        <v>5000000000</v>
      </c>
      <c r="D27" s="7">
        <v>4825102995</v>
      </c>
      <c r="E27" s="65">
        <f>IF(D27&gt;C27,D27-C27,"")</f>
      </c>
      <c r="F27" s="66">
        <f>IF(C27&gt;D27,C27-D27,"")</f>
        <v>174897005</v>
      </c>
      <c r="G27" s="7"/>
    </row>
    <row r="28" spans="2:7" ht="12.75">
      <c r="B28" s="81" t="s">
        <v>126</v>
      </c>
      <c r="C28" s="68">
        <f>SUM(C27)</f>
        <v>5000000000</v>
      </c>
      <c r="D28" s="26">
        <f>SUM(D27)</f>
        <v>4825102995</v>
      </c>
      <c r="E28" s="26"/>
      <c r="F28" s="69">
        <f>SUM(F27)</f>
        <v>174897005</v>
      </c>
      <c r="G28" s="7"/>
    </row>
    <row r="29" spans="2:7" ht="12.75">
      <c r="B29" s="27"/>
      <c r="C29" s="64"/>
      <c r="D29" s="7"/>
      <c r="E29" s="73"/>
      <c r="F29" s="2"/>
      <c r="G29" s="7"/>
    </row>
    <row r="30" spans="2:7" ht="12.75">
      <c r="B30" s="27" t="s">
        <v>6</v>
      </c>
      <c r="C30" s="64"/>
      <c r="D30" s="7"/>
      <c r="E30" s="73"/>
      <c r="F30" s="2"/>
      <c r="G30" s="7"/>
    </row>
    <row r="31" spans="2:7" ht="12.75">
      <c r="B31" s="27" t="s">
        <v>46</v>
      </c>
      <c r="C31" s="64"/>
      <c r="D31" s="7"/>
      <c r="E31" s="73"/>
      <c r="F31" s="2"/>
      <c r="G31" s="7"/>
    </row>
    <row r="32" spans="2:7" ht="12.75">
      <c r="B32" s="27" t="s">
        <v>7</v>
      </c>
      <c r="C32" s="64"/>
      <c r="D32" s="7"/>
      <c r="E32" s="73"/>
      <c r="F32" s="2"/>
      <c r="G32" s="7"/>
    </row>
    <row r="33" spans="2:7" ht="12.75">
      <c r="B33" s="27"/>
      <c r="C33" s="64"/>
      <c r="D33" s="7"/>
      <c r="E33" s="73"/>
      <c r="F33" s="2"/>
      <c r="G33" s="7"/>
    </row>
    <row r="34" spans="2:7" ht="12.75">
      <c r="B34" s="4"/>
      <c r="C34" s="64"/>
      <c r="D34" s="7"/>
      <c r="E34" s="73"/>
      <c r="F34" s="2"/>
      <c r="G34" s="7"/>
    </row>
    <row r="35" spans="1:7" ht="12.75">
      <c r="A35" s="24" t="s">
        <v>47</v>
      </c>
      <c r="B35" s="29" t="s">
        <v>102</v>
      </c>
      <c r="C35" s="64"/>
      <c r="D35" s="7"/>
      <c r="E35" s="73"/>
      <c r="F35" s="2"/>
      <c r="G35" s="7"/>
    </row>
    <row r="36" spans="2:7" ht="12.75">
      <c r="B36" s="4" t="s">
        <v>103</v>
      </c>
      <c r="C36" s="64">
        <v>130000000</v>
      </c>
      <c r="D36" s="7">
        <v>68920437</v>
      </c>
      <c r="E36" s="65">
        <f>IF(D36&gt;C36,D36-C36,"")</f>
      </c>
      <c r="F36" s="66">
        <f>IF(C36&gt;D36,C36-D36,"")</f>
        <v>61079563</v>
      </c>
      <c r="G36" s="7">
        <v>61079563</v>
      </c>
    </row>
    <row r="37" spans="2:7" ht="12.75">
      <c r="B37" s="4"/>
      <c r="C37" s="64"/>
      <c r="D37" s="7"/>
      <c r="E37" s="73"/>
      <c r="F37" s="2"/>
      <c r="G37" s="7"/>
    </row>
    <row r="38" spans="2:7" ht="12.75">
      <c r="B38" s="4"/>
      <c r="C38" s="64"/>
      <c r="D38" s="7"/>
      <c r="E38" s="73"/>
      <c r="F38" s="2"/>
      <c r="G38" s="7"/>
    </row>
    <row r="39" spans="2:7" ht="12.75">
      <c r="B39" s="27" t="s">
        <v>8</v>
      </c>
      <c r="C39" s="64"/>
      <c r="D39" s="7"/>
      <c r="E39" s="73"/>
      <c r="F39" s="2"/>
      <c r="G39" s="7"/>
    </row>
    <row r="40" spans="2:7" ht="12.75">
      <c r="B40" s="4"/>
      <c r="C40" s="64"/>
      <c r="D40" s="7"/>
      <c r="E40" s="73"/>
      <c r="F40" s="2"/>
      <c r="G40" s="7"/>
    </row>
    <row r="41" spans="1:7" ht="12.75">
      <c r="A41" s="25" t="s">
        <v>48</v>
      </c>
      <c r="B41" s="4" t="s">
        <v>49</v>
      </c>
      <c r="C41" s="64">
        <v>25000000</v>
      </c>
      <c r="D41" s="7">
        <v>33536958.4</v>
      </c>
      <c r="E41" s="65">
        <f>IF(D41&gt;C41,D41-C41,"")</f>
        <v>8536958.399999999</v>
      </c>
      <c r="F41" s="66">
        <f>IF(C41&gt;D41,C41-D41,"")</f>
      </c>
      <c r="G41" s="7">
        <v>-8536958.4</v>
      </c>
    </row>
    <row r="42" spans="2:7" ht="12.75">
      <c r="B42" s="4"/>
      <c r="C42" s="64"/>
      <c r="D42" s="7"/>
      <c r="E42" s="73"/>
      <c r="F42" s="2"/>
      <c r="G42" s="7"/>
    </row>
    <row r="43" spans="2:7" ht="12.75">
      <c r="B43" s="27" t="s">
        <v>95</v>
      </c>
      <c r="C43" s="64"/>
      <c r="D43" s="7"/>
      <c r="E43" s="73"/>
      <c r="F43" s="2"/>
      <c r="G43" s="7"/>
    </row>
    <row r="44" spans="2:7" ht="12.75">
      <c r="B44" s="27" t="s">
        <v>94</v>
      </c>
      <c r="C44" s="64"/>
      <c r="D44" s="7"/>
      <c r="E44" s="73"/>
      <c r="F44" s="2"/>
      <c r="G44" s="7"/>
    </row>
    <row r="45" spans="2:7" ht="12.75">
      <c r="B45" s="27"/>
      <c r="C45" s="64"/>
      <c r="D45" s="7"/>
      <c r="E45" s="73"/>
      <c r="F45" s="2"/>
      <c r="G45" s="7"/>
    </row>
    <row r="46" spans="1:7" ht="12.75">
      <c r="A46" s="25" t="s">
        <v>106</v>
      </c>
      <c r="B46" s="4" t="s">
        <v>50</v>
      </c>
      <c r="C46" s="64">
        <v>200000000</v>
      </c>
      <c r="D46" s="7">
        <v>228274770.94</v>
      </c>
      <c r="E46" s="65">
        <f>IF(D46&gt;C46,D46-C46,"")</f>
        <v>28274770.939999998</v>
      </c>
      <c r="F46" s="66">
        <f>IF(C46&gt;D46,C46-D46,"")</f>
      </c>
      <c r="G46" s="7">
        <v>17636801.21</v>
      </c>
    </row>
    <row r="47" spans="1:7" ht="12.75">
      <c r="A47" s="32" t="s">
        <v>67</v>
      </c>
      <c r="B47" s="29" t="s">
        <v>119</v>
      </c>
      <c r="C47" s="64"/>
      <c r="D47" s="7"/>
      <c r="E47" s="73"/>
      <c r="F47" s="2"/>
      <c r="G47" s="7"/>
    </row>
    <row r="48" spans="1:7" ht="12.75">
      <c r="A48" s="25"/>
      <c r="B48" s="4" t="s">
        <v>118</v>
      </c>
      <c r="C48" s="64">
        <v>210000000</v>
      </c>
      <c r="D48" s="7">
        <v>64237345.88</v>
      </c>
      <c r="E48" s="65">
        <f>IF(D48&gt;C48,D48-C48,"")</f>
      </c>
      <c r="F48" s="66">
        <f>IF(C48&gt;D48,C48-D48,"")</f>
        <v>145762654.12</v>
      </c>
      <c r="G48" s="7">
        <v>145762654.12</v>
      </c>
    </row>
    <row r="49" spans="2:7" ht="12.75">
      <c r="B49" s="4"/>
      <c r="C49" s="64"/>
      <c r="D49" s="7"/>
      <c r="E49" s="73"/>
      <c r="F49" s="2"/>
      <c r="G49" s="7"/>
    </row>
    <row r="50" spans="2:7" ht="12.75">
      <c r="B50" s="27" t="s">
        <v>9</v>
      </c>
      <c r="C50" s="64"/>
      <c r="D50" s="7"/>
      <c r="E50" s="73"/>
      <c r="F50" s="2"/>
      <c r="G50" s="7"/>
    </row>
    <row r="51" spans="2:7" ht="12.75">
      <c r="B51" s="4"/>
      <c r="C51" s="64"/>
      <c r="D51" s="7"/>
      <c r="E51" s="73"/>
      <c r="F51" s="2"/>
      <c r="G51" s="7"/>
    </row>
    <row r="52" spans="1:7" ht="12.75">
      <c r="A52" s="25" t="s">
        <v>51</v>
      </c>
      <c r="B52" s="4" t="s">
        <v>52</v>
      </c>
      <c r="C52" s="64"/>
      <c r="D52" s="7"/>
      <c r="E52" s="73"/>
      <c r="F52" s="2"/>
      <c r="G52" s="7"/>
    </row>
    <row r="53" spans="2:7" ht="12.75">
      <c r="B53" s="4" t="s">
        <v>53</v>
      </c>
      <c r="C53" s="64">
        <v>255000000</v>
      </c>
      <c r="D53" s="7">
        <v>437750346.53</v>
      </c>
      <c r="E53" s="65">
        <f>IF(D53&gt;C53,D53-C53,"")</f>
        <v>182750346.52999997</v>
      </c>
      <c r="F53" s="66">
        <f>IF(C53&gt;D53,C53-D53,"")</f>
      </c>
      <c r="G53" s="7">
        <v>-182750346.53</v>
      </c>
    </row>
    <row r="54" spans="2:7" ht="12.75">
      <c r="B54" s="4"/>
      <c r="C54" s="64"/>
      <c r="D54" s="7"/>
      <c r="E54" s="74"/>
      <c r="F54" s="2"/>
      <c r="G54" s="7"/>
    </row>
    <row r="55" spans="1:7" ht="12.75">
      <c r="A55" s="31"/>
      <c r="B55" s="27" t="s">
        <v>10</v>
      </c>
      <c r="C55" s="64"/>
      <c r="D55" s="7"/>
      <c r="E55" s="73"/>
      <c r="F55" s="2"/>
      <c r="G55" s="7"/>
    </row>
    <row r="56" spans="1:7" ht="12.75">
      <c r="A56" s="31"/>
      <c r="B56" s="27" t="s">
        <v>11</v>
      </c>
      <c r="C56" s="64"/>
      <c r="D56" s="7"/>
      <c r="E56" s="73"/>
      <c r="F56" s="2"/>
      <c r="G56" s="7"/>
    </row>
    <row r="57" spans="1:7" ht="12.75">
      <c r="A57" s="31"/>
      <c r="B57" s="27"/>
      <c r="C57" s="64"/>
      <c r="D57" s="7"/>
      <c r="E57" s="73"/>
      <c r="F57" s="2"/>
      <c r="G57" s="7"/>
    </row>
    <row r="58" spans="1:7" ht="12.75">
      <c r="A58" s="31" t="s">
        <v>54</v>
      </c>
      <c r="B58" s="4" t="s">
        <v>55</v>
      </c>
      <c r="C58" s="64"/>
      <c r="D58" s="7"/>
      <c r="E58" s="73"/>
      <c r="F58" s="2"/>
      <c r="G58" s="7"/>
    </row>
    <row r="59" spans="2:7" ht="12.75">
      <c r="B59" s="30" t="s">
        <v>53</v>
      </c>
      <c r="C59" s="64">
        <v>102000000</v>
      </c>
      <c r="D59" s="7">
        <v>30471702.48</v>
      </c>
      <c r="E59" s="65">
        <f>IF(D59&gt;C59,D59-C59,"")</f>
      </c>
      <c r="F59" s="66">
        <f>IF(C59&gt;D59,C59-D59,"")</f>
        <v>71528297.52</v>
      </c>
      <c r="G59" s="7">
        <v>71528297.52</v>
      </c>
    </row>
    <row r="60" spans="1:7" ht="12.75">
      <c r="A60" s="32" t="s">
        <v>67</v>
      </c>
      <c r="B60" s="4" t="s">
        <v>57</v>
      </c>
      <c r="C60" s="64"/>
      <c r="D60" s="7"/>
      <c r="E60" s="73"/>
      <c r="F60" s="2"/>
      <c r="G60" s="7"/>
    </row>
    <row r="61" spans="2:7" ht="12.75">
      <c r="B61" s="4" t="s">
        <v>56</v>
      </c>
      <c r="C61" s="64">
        <v>8000000</v>
      </c>
      <c r="D61" s="7">
        <v>10365785.96</v>
      </c>
      <c r="E61" s="65">
        <f>IF(D61&gt;C61,D61-C61,"")</f>
        <v>2365785.960000001</v>
      </c>
      <c r="F61" s="66">
        <f>IF(C61&gt;D61,C61-D61,"")</f>
      </c>
      <c r="G61" s="7">
        <v>-2365785.96</v>
      </c>
    </row>
    <row r="62" spans="2:7" ht="12.75">
      <c r="B62" s="4"/>
      <c r="C62" s="64"/>
      <c r="D62" s="7"/>
      <c r="E62" s="73"/>
      <c r="F62" s="2"/>
      <c r="G62" s="7"/>
    </row>
    <row r="63" spans="2:7" ht="12.75">
      <c r="B63" s="37" t="s">
        <v>96</v>
      </c>
      <c r="C63" s="68">
        <f>SUM(C35:C62)</f>
        <v>930000000</v>
      </c>
      <c r="D63" s="70">
        <f>SUM(D35:D62)</f>
        <v>873557347.19</v>
      </c>
      <c r="E63" s="70">
        <f>SUM(E35:E62)</f>
        <v>221927861.82999998</v>
      </c>
      <c r="F63" s="75">
        <f>SUM(F35:F62)</f>
        <v>278370514.64</v>
      </c>
      <c r="G63" s="33">
        <f>SUM(G26:G62)</f>
        <v>277251229.96000004</v>
      </c>
    </row>
    <row r="64" spans="2:7" ht="12.75">
      <c r="B64" s="35"/>
      <c r="C64" s="47"/>
      <c r="D64" s="36"/>
      <c r="E64" s="36"/>
      <c r="F64" s="36"/>
      <c r="G64" s="36"/>
    </row>
    <row r="65" spans="2:7" ht="12.75">
      <c r="B65" s="4"/>
      <c r="C65" s="64"/>
      <c r="D65" s="7"/>
      <c r="E65" s="73"/>
      <c r="F65" s="2"/>
      <c r="G65" s="7"/>
    </row>
    <row r="66" spans="2:7" ht="12.75">
      <c r="B66" s="27" t="s">
        <v>107</v>
      </c>
      <c r="C66" s="64"/>
      <c r="D66" s="7"/>
      <c r="E66" s="73"/>
      <c r="F66" s="2"/>
      <c r="G66" s="7"/>
    </row>
    <row r="67" spans="2:7" ht="12.75">
      <c r="B67" s="4"/>
      <c r="C67" s="64"/>
      <c r="D67" s="7"/>
      <c r="E67" s="73"/>
      <c r="F67" s="2"/>
      <c r="G67" s="7"/>
    </row>
    <row r="68" spans="2:7" ht="12.75">
      <c r="B68" s="27" t="s">
        <v>97</v>
      </c>
      <c r="C68" s="64"/>
      <c r="D68" s="7"/>
      <c r="E68" s="73"/>
      <c r="F68" s="2"/>
      <c r="G68" s="7"/>
    </row>
    <row r="69" spans="2:7" ht="12.75">
      <c r="B69" s="4"/>
      <c r="C69" s="64"/>
      <c r="D69" s="7"/>
      <c r="E69" s="73"/>
      <c r="F69" s="2"/>
      <c r="G69" s="7"/>
    </row>
    <row r="70" spans="2:7" ht="12.75">
      <c r="B70" s="28" t="s">
        <v>98</v>
      </c>
      <c r="C70" s="64">
        <f>C63</f>
        <v>930000000</v>
      </c>
      <c r="D70" s="73">
        <f>D63</f>
        <v>873557347.19</v>
      </c>
      <c r="E70" s="73">
        <f>E63</f>
        <v>221927861.82999998</v>
      </c>
      <c r="F70" s="66">
        <f>F63</f>
        <v>278370514.64</v>
      </c>
      <c r="G70" s="7">
        <v>277251229.96</v>
      </c>
    </row>
    <row r="71" spans="2:7" ht="12.75">
      <c r="B71" s="28"/>
      <c r="C71" s="64"/>
      <c r="D71" s="7"/>
      <c r="E71" s="73"/>
      <c r="F71" s="2"/>
      <c r="G71" s="7"/>
    </row>
    <row r="72" spans="2:7" ht="12.75">
      <c r="B72" s="27" t="s">
        <v>12</v>
      </c>
      <c r="C72" s="64"/>
      <c r="D72" s="7"/>
      <c r="E72" s="73"/>
      <c r="F72" s="2"/>
      <c r="G72" s="7"/>
    </row>
    <row r="73" spans="2:7" ht="12.75">
      <c r="B73" s="4"/>
      <c r="C73" s="64"/>
      <c r="D73" s="7"/>
      <c r="E73" s="73"/>
      <c r="F73" s="2"/>
      <c r="G73" s="7"/>
    </row>
    <row r="74" spans="1:7" ht="12.75">
      <c r="A74" s="25" t="s">
        <v>58</v>
      </c>
      <c r="B74" s="4" t="s">
        <v>59</v>
      </c>
      <c r="C74" s="64">
        <v>24000000</v>
      </c>
      <c r="D74" s="7">
        <v>0</v>
      </c>
      <c r="E74" s="65">
        <f>IF(D74&gt;C74,D74-C74,"")</f>
      </c>
      <c r="F74" s="66">
        <f>IF(C74&gt;D74,C74-D74,"")</f>
        <v>24000000</v>
      </c>
      <c r="G74" s="7">
        <v>24000000</v>
      </c>
    </row>
    <row r="75" spans="2:7" ht="12.75">
      <c r="B75" s="4"/>
      <c r="C75" s="64"/>
      <c r="D75" s="7"/>
      <c r="E75" s="73"/>
      <c r="F75" s="2"/>
      <c r="G75" s="7"/>
    </row>
    <row r="76" spans="2:7" ht="12.75">
      <c r="B76" s="27" t="s">
        <v>13</v>
      </c>
      <c r="C76" s="64"/>
      <c r="D76" s="7"/>
      <c r="E76" s="73"/>
      <c r="F76" s="2"/>
      <c r="G76" s="7"/>
    </row>
    <row r="77" spans="2:7" ht="12.75">
      <c r="B77" s="27" t="s">
        <v>14</v>
      </c>
      <c r="C77" s="64"/>
      <c r="D77" s="7"/>
      <c r="E77" s="73"/>
      <c r="F77" s="2"/>
      <c r="G77" s="7"/>
    </row>
    <row r="78" spans="2:7" ht="12.75">
      <c r="B78" s="4"/>
      <c r="C78" s="64"/>
      <c r="D78" s="7"/>
      <c r="E78" s="73"/>
      <c r="F78" s="2"/>
      <c r="G78" s="7"/>
    </row>
    <row r="79" spans="1:7" ht="12.75">
      <c r="A79" s="25" t="s">
        <v>60</v>
      </c>
      <c r="B79" s="4" t="s">
        <v>61</v>
      </c>
      <c r="C79" s="64">
        <v>35000000</v>
      </c>
      <c r="D79" s="7">
        <v>21374239.91</v>
      </c>
      <c r="E79" s="65">
        <f>IF(D79&gt;C79,D79-C79,"")</f>
      </c>
      <c r="F79" s="66">
        <f>IF(C79&gt;D79,C79-D79,"")</f>
        <v>13625760.09</v>
      </c>
      <c r="G79" s="7">
        <v>13625760.09</v>
      </c>
    </row>
    <row r="80" spans="1:7" ht="12.75">
      <c r="A80" s="32" t="s">
        <v>67</v>
      </c>
      <c r="B80" s="4" t="s">
        <v>62</v>
      </c>
      <c r="C80" s="64">
        <v>34000000</v>
      </c>
      <c r="D80" s="7">
        <v>3650299.47</v>
      </c>
      <c r="E80" s="65">
        <f>IF(D80&gt;C80,D80-C80,"")</f>
      </c>
      <c r="F80" s="66">
        <f>IF(C80&gt;D80,C80-D80,"")</f>
        <v>30349700.53</v>
      </c>
      <c r="G80" s="7">
        <v>30349700.53</v>
      </c>
    </row>
    <row r="81" spans="1:7" ht="12.75">
      <c r="A81" s="32" t="s">
        <v>68</v>
      </c>
      <c r="B81" s="4" t="s">
        <v>99</v>
      </c>
      <c r="C81" s="64">
        <v>0</v>
      </c>
      <c r="D81" s="7">
        <v>122010893.54</v>
      </c>
      <c r="E81" s="65">
        <f>IF(D81&gt;C81,D81-C81,"")</f>
        <v>122010893.54</v>
      </c>
      <c r="F81" s="66">
        <f>IF(C81&gt;D81,C81-D81,"")</f>
      </c>
      <c r="G81" s="7">
        <v>-122010893.54</v>
      </c>
    </row>
    <row r="82" spans="1:7" ht="12.75">
      <c r="A82" s="32"/>
      <c r="B82" s="4"/>
      <c r="C82" s="64"/>
      <c r="D82" s="7"/>
      <c r="E82" s="73"/>
      <c r="F82" s="2"/>
      <c r="G82" s="7"/>
    </row>
    <row r="83" spans="2:7" ht="12.75">
      <c r="B83" s="27" t="s">
        <v>15</v>
      </c>
      <c r="C83" s="64"/>
      <c r="D83" s="7"/>
      <c r="E83" s="73"/>
      <c r="F83" s="2"/>
      <c r="G83" s="7"/>
    </row>
    <row r="84" spans="1:7" ht="12.75">
      <c r="A84" s="25"/>
      <c r="B84" s="4"/>
      <c r="C84" s="64"/>
      <c r="D84" s="7"/>
      <c r="E84" s="73"/>
      <c r="F84" s="2"/>
      <c r="G84" s="7"/>
    </row>
    <row r="85" spans="1:7" ht="12.75">
      <c r="A85" s="25" t="s">
        <v>108</v>
      </c>
      <c r="B85" s="4" t="s">
        <v>63</v>
      </c>
      <c r="C85" s="64">
        <v>18000000</v>
      </c>
      <c r="D85" s="7">
        <v>0</v>
      </c>
      <c r="E85" s="65">
        <f>IF(D85&gt;C85,D85-C85,"")</f>
      </c>
      <c r="F85" s="66">
        <f>IF(C85&gt;D85,C85-D85,"")</f>
        <v>18000000</v>
      </c>
      <c r="G85" s="7">
        <v>18000000</v>
      </c>
    </row>
    <row r="86" spans="2:7" ht="12.75">
      <c r="B86" s="4"/>
      <c r="C86" s="64"/>
      <c r="D86" s="7"/>
      <c r="E86" s="73"/>
      <c r="F86" s="2"/>
      <c r="G86" s="7"/>
    </row>
    <row r="87" spans="2:7" ht="12.75">
      <c r="B87" s="27" t="s">
        <v>65</v>
      </c>
      <c r="C87" s="64"/>
      <c r="D87" s="7"/>
      <c r="E87" s="73"/>
      <c r="F87" s="2"/>
      <c r="G87" s="7"/>
    </row>
    <row r="88" spans="2:7" ht="12.75">
      <c r="B88" s="27" t="s">
        <v>64</v>
      </c>
      <c r="C88" s="64"/>
      <c r="D88" s="7"/>
      <c r="E88" s="73"/>
      <c r="F88" s="2"/>
      <c r="G88" s="7"/>
    </row>
    <row r="89" spans="2:7" ht="12.75">
      <c r="B89" s="4"/>
      <c r="C89" s="64"/>
      <c r="D89" s="7"/>
      <c r="E89" s="73"/>
      <c r="F89" s="2"/>
      <c r="G89" s="7"/>
    </row>
    <row r="90" spans="1:7" ht="12.75">
      <c r="A90" s="25" t="s">
        <v>70</v>
      </c>
      <c r="B90" s="4" t="s">
        <v>71</v>
      </c>
      <c r="C90" s="64">
        <v>15000000</v>
      </c>
      <c r="D90" s="7">
        <v>35565098.35</v>
      </c>
      <c r="E90" s="65">
        <f>IF(D90&gt;C90,D90-C90,"")</f>
        <v>20565098.35</v>
      </c>
      <c r="F90" s="66">
        <f>IF(C90&gt;D90,C90-D90,"")</f>
      </c>
      <c r="G90" s="7">
        <v>-20565098.35</v>
      </c>
    </row>
    <row r="91" spans="2:7" ht="12.75">
      <c r="B91" s="4"/>
      <c r="C91" s="64"/>
      <c r="D91" s="7"/>
      <c r="E91" s="73"/>
      <c r="F91" s="2"/>
      <c r="G91" s="7"/>
    </row>
    <row r="92" spans="2:7" ht="12.75">
      <c r="B92" s="27" t="s">
        <v>16</v>
      </c>
      <c r="C92" s="64"/>
      <c r="D92" s="7"/>
      <c r="E92" s="73"/>
      <c r="F92" s="2"/>
      <c r="G92" s="7"/>
    </row>
    <row r="93" spans="2:7" ht="12.75">
      <c r="B93" s="27" t="s">
        <v>17</v>
      </c>
      <c r="C93" s="64"/>
      <c r="D93" s="7"/>
      <c r="E93" s="73"/>
      <c r="F93" s="2"/>
      <c r="G93" s="7"/>
    </row>
    <row r="94" spans="2:7" ht="12.75">
      <c r="B94" s="4"/>
      <c r="C94" s="64"/>
      <c r="D94" s="7"/>
      <c r="E94" s="73"/>
      <c r="F94" s="2"/>
      <c r="G94" s="7"/>
    </row>
    <row r="95" spans="1:7" ht="12.75">
      <c r="A95" s="25" t="s">
        <v>72</v>
      </c>
      <c r="B95" s="4" t="s">
        <v>61</v>
      </c>
      <c r="C95" s="64">
        <v>20000000</v>
      </c>
      <c r="D95" s="7">
        <v>46990446.26</v>
      </c>
      <c r="E95" s="65">
        <f>IF(D95&gt;C95,D95-C95,"")</f>
        <v>26990446.259999998</v>
      </c>
      <c r="F95" s="66">
        <f>IF(C95&gt;D95,C95-D95,"")</f>
      </c>
      <c r="G95" s="7">
        <v>-26990446.26</v>
      </c>
    </row>
    <row r="96" spans="1:7" ht="12.75">
      <c r="A96" s="32" t="s">
        <v>67</v>
      </c>
      <c r="B96" s="4" t="s">
        <v>73</v>
      </c>
      <c r="C96" s="64">
        <v>0</v>
      </c>
      <c r="D96" s="7">
        <v>84289843.55</v>
      </c>
      <c r="E96" s="65">
        <f>IF(D96&gt;C96,D96-C96,"")</f>
        <v>84289843.55</v>
      </c>
      <c r="F96" s="66">
        <f>IF(C96&gt;D96,C96-D96,"")</f>
      </c>
      <c r="G96" s="7">
        <v>-84289843.55</v>
      </c>
    </row>
    <row r="97" spans="1:7" ht="12.75">
      <c r="A97" s="32"/>
      <c r="B97" s="81" t="s">
        <v>127</v>
      </c>
      <c r="C97" s="68">
        <f>SUM(C70:C96)</f>
        <v>1076000000</v>
      </c>
      <c r="D97" s="26">
        <f>SUM(D70:D96)</f>
        <v>1187438168.27</v>
      </c>
      <c r="E97" s="26">
        <f>SUM(E70:E96)</f>
        <v>475784143.53000003</v>
      </c>
      <c r="F97" s="69">
        <f>SUM(F70:F96)</f>
        <v>364345975.26</v>
      </c>
      <c r="G97" s="7"/>
    </row>
    <row r="98" spans="2:8" ht="12.75">
      <c r="B98" s="27" t="s">
        <v>18</v>
      </c>
      <c r="C98" s="68">
        <f>C28+C97</f>
        <v>6076000000</v>
      </c>
      <c r="D98" s="76">
        <f>D28+D97</f>
        <v>6012541163.27</v>
      </c>
      <c r="E98" s="76">
        <f>E28+E97</f>
        <v>475784143.53000003</v>
      </c>
      <c r="F98" s="82">
        <f>F28+F97</f>
        <v>539242980.26</v>
      </c>
      <c r="G98" s="26">
        <f>SUM(G70:G97)</f>
        <v>109370408.87999992</v>
      </c>
      <c r="H98" s="57">
        <f>E98-F98</f>
        <v>-63458836.72999996</v>
      </c>
    </row>
    <row r="99" spans="2:8" ht="12.75">
      <c r="B99" s="28" t="s">
        <v>3</v>
      </c>
      <c r="C99" s="77"/>
      <c r="D99" s="70"/>
      <c r="E99" s="70"/>
      <c r="F99" s="86">
        <f>IF(C98&gt;D98,C98-D98,"")</f>
        <v>63458836.72999954</v>
      </c>
      <c r="G99" s="33">
        <v>109370408.88</v>
      </c>
      <c r="H99" s="57">
        <f>E98-F98</f>
        <v>-63458836.72999996</v>
      </c>
    </row>
    <row r="100" spans="2:7" ht="12.75">
      <c r="B100" s="4"/>
      <c r="C100" s="64"/>
      <c r="D100" s="7"/>
      <c r="E100" s="71"/>
      <c r="F100" s="66">
        <f>IF(C99&gt;D99,C99-D99,"")</f>
      </c>
      <c r="G100" s="7"/>
    </row>
    <row r="101" spans="2:7" ht="12.75">
      <c r="B101" s="27" t="s">
        <v>19</v>
      </c>
      <c r="C101" s="64"/>
      <c r="D101" s="7"/>
      <c r="E101" s="73"/>
      <c r="F101" s="2"/>
      <c r="G101" s="7"/>
    </row>
    <row r="102" spans="2:7" ht="12.75">
      <c r="B102" s="27" t="s">
        <v>20</v>
      </c>
      <c r="C102" s="64"/>
      <c r="D102" s="7"/>
      <c r="E102" s="73"/>
      <c r="F102" s="2"/>
      <c r="G102" s="7"/>
    </row>
    <row r="103" spans="2:7" ht="12.75">
      <c r="B103" s="4"/>
      <c r="C103" s="64"/>
      <c r="D103" s="7"/>
      <c r="E103" s="73"/>
      <c r="F103" s="2"/>
      <c r="G103" s="7"/>
    </row>
    <row r="104" spans="1:7" ht="12.75">
      <c r="A104" s="25" t="s">
        <v>74</v>
      </c>
      <c r="B104" s="4" t="s">
        <v>75</v>
      </c>
      <c r="C104" s="64">
        <v>37000000</v>
      </c>
      <c r="D104" s="7">
        <v>36273873</v>
      </c>
      <c r="E104" s="65">
        <f aca="true" t="shared" si="2" ref="E104:E115">IF(D104&gt;C104,D104-C104,"")</f>
      </c>
      <c r="F104" s="66">
        <f aca="true" t="shared" si="3" ref="F104:F115">IF(C104&gt;D104,C104-D104,"")</f>
        <v>726127</v>
      </c>
      <c r="G104" s="7">
        <v>726127</v>
      </c>
    </row>
    <row r="105" spans="1:7" ht="12.75">
      <c r="A105" s="32" t="s">
        <v>66</v>
      </c>
      <c r="B105" s="4" t="s">
        <v>76</v>
      </c>
      <c r="C105" s="64">
        <v>17300000</v>
      </c>
      <c r="D105" s="7">
        <v>17349000</v>
      </c>
      <c r="E105" s="65">
        <f t="shared" si="2"/>
        <v>49000</v>
      </c>
      <c r="F105" s="66">
        <f t="shared" si="3"/>
      </c>
      <c r="G105" s="7">
        <v>-49000</v>
      </c>
    </row>
    <row r="106" spans="1:7" ht="12.75">
      <c r="A106" s="32" t="s">
        <v>67</v>
      </c>
      <c r="B106" s="4" t="s">
        <v>104</v>
      </c>
      <c r="C106" s="64">
        <v>18000000</v>
      </c>
      <c r="D106" s="7">
        <v>18063138</v>
      </c>
      <c r="E106" s="65">
        <f t="shared" si="2"/>
        <v>63138</v>
      </c>
      <c r="F106" s="66">
        <f t="shared" si="3"/>
      </c>
      <c r="G106" s="7">
        <v>-63138</v>
      </c>
    </row>
    <row r="107" spans="1:7" ht="12.75">
      <c r="A107" s="32" t="s">
        <v>69</v>
      </c>
      <c r="B107" s="4" t="s">
        <v>77</v>
      </c>
      <c r="C107" s="64">
        <v>160000000</v>
      </c>
      <c r="D107" s="7">
        <v>114526434.75</v>
      </c>
      <c r="E107" s="65">
        <f t="shared" si="2"/>
      </c>
      <c r="F107" s="66">
        <f t="shared" si="3"/>
        <v>45473565.25</v>
      </c>
      <c r="G107" s="7">
        <v>45473565.25</v>
      </c>
    </row>
    <row r="108" spans="1:7" ht="12.75">
      <c r="A108" s="32" t="s">
        <v>78</v>
      </c>
      <c r="B108" s="4" t="s">
        <v>79</v>
      </c>
      <c r="C108" s="64">
        <v>70000000</v>
      </c>
      <c r="D108" s="7">
        <v>70000000</v>
      </c>
      <c r="E108" s="65">
        <f t="shared" si="2"/>
      </c>
      <c r="F108" s="66">
        <f t="shared" si="3"/>
      </c>
      <c r="G108" s="7">
        <v>0</v>
      </c>
    </row>
    <row r="109" spans="1:7" ht="12.75">
      <c r="A109" s="32" t="s">
        <v>80</v>
      </c>
      <c r="B109" s="4" t="s">
        <v>105</v>
      </c>
      <c r="C109" s="64">
        <v>8000000</v>
      </c>
      <c r="D109" s="7">
        <v>8125000</v>
      </c>
      <c r="E109" s="65">
        <f t="shared" si="2"/>
        <v>125000</v>
      </c>
      <c r="F109" s="66">
        <f t="shared" si="3"/>
      </c>
      <c r="G109" s="7">
        <v>-125000</v>
      </c>
    </row>
    <row r="110" spans="1:7" ht="12.75">
      <c r="A110" s="32" t="s">
        <v>82</v>
      </c>
      <c r="B110" s="4" t="s">
        <v>83</v>
      </c>
      <c r="C110" s="64">
        <v>160000000</v>
      </c>
      <c r="D110" s="7">
        <v>159329964</v>
      </c>
      <c r="E110" s="65">
        <f t="shared" si="2"/>
      </c>
      <c r="F110" s="66">
        <f t="shared" si="3"/>
        <v>670036</v>
      </c>
      <c r="G110" s="7">
        <v>670036</v>
      </c>
    </row>
    <row r="111" spans="1:7" ht="12.75">
      <c r="A111" s="32" t="s">
        <v>84</v>
      </c>
      <c r="B111" s="4" t="s">
        <v>115</v>
      </c>
      <c r="C111" s="64"/>
      <c r="D111" s="7"/>
      <c r="E111" s="65"/>
      <c r="F111" s="66"/>
      <c r="G111" s="7">
        <v>50000000</v>
      </c>
    </row>
    <row r="112" spans="1:7" ht="12.75">
      <c r="A112" s="32"/>
      <c r="B112" s="4" t="s">
        <v>114</v>
      </c>
      <c r="C112" s="64">
        <v>100000000</v>
      </c>
      <c r="D112" s="7">
        <v>50000000</v>
      </c>
      <c r="E112" s="65">
        <f>IF(D112&gt;C112,D112-C112,"")</f>
      </c>
      <c r="F112" s="66">
        <f>IF(C112&gt;D112,C112-D112,"")</f>
        <v>50000000</v>
      </c>
      <c r="G112" s="7"/>
    </row>
    <row r="113" spans="1:7" ht="12.75">
      <c r="A113" s="32" t="s">
        <v>85</v>
      </c>
      <c r="B113" s="4" t="s">
        <v>86</v>
      </c>
      <c r="C113" s="64">
        <v>125000000</v>
      </c>
      <c r="D113" s="7">
        <v>125000000</v>
      </c>
      <c r="E113" s="65">
        <f t="shared" si="2"/>
      </c>
      <c r="F113" s="66">
        <f t="shared" si="3"/>
      </c>
      <c r="G113" s="7">
        <v>0</v>
      </c>
    </row>
    <row r="114" spans="1:7" ht="12.75">
      <c r="A114" s="32" t="s">
        <v>87</v>
      </c>
      <c r="B114" s="4" t="s">
        <v>88</v>
      </c>
      <c r="C114" s="64">
        <v>40000000</v>
      </c>
      <c r="D114" s="7">
        <v>40000000</v>
      </c>
      <c r="E114" s="65">
        <f t="shared" si="2"/>
      </c>
      <c r="F114" s="66">
        <f t="shared" si="3"/>
      </c>
      <c r="G114" s="7">
        <v>0</v>
      </c>
    </row>
    <row r="115" spans="1:7" ht="12.75">
      <c r="A115" s="32" t="s">
        <v>89</v>
      </c>
      <c r="B115" s="4" t="s">
        <v>90</v>
      </c>
      <c r="C115" s="64">
        <v>15000000</v>
      </c>
      <c r="D115" s="7">
        <v>25077834.89</v>
      </c>
      <c r="E115" s="65">
        <f t="shared" si="2"/>
        <v>10077834.89</v>
      </c>
      <c r="F115" s="66">
        <f t="shared" si="3"/>
      </c>
      <c r="G115" s="7">
        <v>-10077834.89</v>
      </c>
    </row>
    <row r="116" spans="1:7" ht="12.75">
      <c r="A116" s="32"/>
      <c r="B116" s="4"/>
      <c r="C116" s="64"/>
      <c r="D116" s="7"/>
      <c r="E116" s="73"/>
      <c r="F116" s="2"/>
      <c r="G116" s="7"/>
    </row>
    <row r="117" spans="2:7" ht="12.75">
      <c r="B117" s="27" t="s">
        <v>21</v>
      </c>
      <c r="C117" s="77"/>
      <c r="D117" s="33"/>
      <c r="E117" s="70"/>
      <c r="F117" s="36"/>
      <c r="G117" s="33"/>
    </row>
    <row r="118" spans="2:7" ht="12.75">
      <c r="B118" s="38" t="s">
        <v>22</v>
      </c>
      <c r="C118" s="78">
        <f>SUM(C104:C117)</f>
        <v>750300000</v>
      </c>
      <c r="D118" s="34">
        <f>SUM(D104:D117)</f>
        <v>663745244.64</v>
      </c>
      <c r="E118" s="34">
        <f>SUM(E104:E117)</f>
        <v>10314972.89</v>
      </c>
      <c r="F118" s="79">
        <f>SUM(F104:F117)</f>
        <v>96869728.25</v>
      </c>
      <c r="G118" s="34">
        <f>SUM(G104:G117)</f>
        <v>86554755.36</v>
      </c>
    </row>
    <row r="119" spans="2:7" ht="12.75">
      <c r="B119" s="48" t="s">
        <v>3</v>
      </c>
      <c r="C119" s="80"/>
      <c r="D119" s="36"/>
      <c r="E119" s="72">
        <f>IF(D118&gt;C118,D118-C118,"")</f>
      </c>
      <c r="F119" s="86">
        <f>IF(C118&gt;D118,C118-D118,"")</f>
        <v>86554755.36000001</v>
      </c>
      <c r="G119" s="33">
        <f>E118-F118</f>
        <v>-86554755.36</v>
      </c>
    </row>
    <row r="120" spans="2:7" ht="12.75">
      <c r="B120" s="35"/>
      <c r="C120" s="47"/>
      <c r="D120" s="2"/>
      <c r="E120" s="2"/>
      <c r="F120" s="2"/>
      <c r="G120" s="2"/>
    </row>
    <row r="121" spans="2:7" ht="12.75">
      <c r="B121" s="29"/>
      <c r="C121" s="64"/>
      <c r="D121" s="73"/>
      <c r="E121" s="73"/>
      <c r="F121" s="2"/>
      <c r="G121" s="7"/>
    </row>
    <row r="122" spans="2:7" ht="12.75">
      <c r="B122" s="29"/>
      <c r="C122" s="64"/>
      <c r="D122" s="73"/>
      <c r="E122" s="73"/>
      <c r="F122" s="2"/>
      <c r="G122" s="7"/>
    </row>
    <row r="123" spans="2:7" ht="12.75">
      <c r="B123" s="27" t="s">
        <v>23</v>
      </c>
      <c r="C123" s="64"/>
      <c r="D123" s="7"/>
      <c r="E123" s="73"/>
      <c r="F123" s="2"/>
      <c r="G123" s="7"/>
    </row>
    <row r="124" spans="2:7" ht="12.75">
      <c r="B124" s="4"/>
      <c r="C124" s="64"/>
      <c r="D124" s="7"/>
      <c r="E124" s="73"/>
      <c r="F124" s="2"/>
      <c r="G124" s="7"/>
    </row>
    <row r="125" spans="1:7" ht="12.75">
      <c r="A125" s="25" t="s">
        <v>91</v>
      </c>
      <c r="B125" s="4" t="s">
        <v>92</v>
      </c>
      <c r="C125" s="64">
        <v>5000000</v>
      </c>
      <c r="D125" s="7">
        <v>3496991</v>
      </c>
      <c r="E125" s="65">
        <f aca="true" t="shared" si="4" ref="E125:E135">IF(D125&gt;C125,D125-C125,"")</f>
      </c>
      <c r="F125" s="66">
        <f aca="true" t="shared" si="5" ref="F125:F135">IF(C125&gt;D125,C125-D125,"")</f>
        <v>1503009</v>
      </c>
      <c r="G125" s="7">
        <v>1503009</v>
      </c>
    </row>
    <row r="126" spans="1:7" ht="12.75">
      <c r="A126" s="32" t="s">
        <v>66</v>
      </c>
      <c r="B126" s="4" t="s">
        <v>93</v>
      </c>
      <c r="C126" s="64">
        <v>0</v>
      </c>
      <c r="D126" s="7">
        <v>19842747.19</v>
      </c>
      <c r="E126" s="65">
        <f t="shared" si="4"/>
        <v>19842747.19</v>
      </c>
      <c r="F126" s="66">
        <f t="shared" si="5"/>
      </c>
      <c r="G126" s="7">
        <v>-19842747.19</v>
      </c>
    </row>
    <row r="127" spans="1:7" ht="12.75">
      <c r="A127" s="32" t="s">
        <v>81</v>
      </c>
      <c r="B127" s="30" t="s">
        <v>100</v>
      </c>
      <c r="C127" s="64"/>
      <c r="D127" s="7"/>
      <c r="E127" s="65">
        <f t="shared" si="4"/>
      </c>
      <c r="F127" s="66">
        <f t="shared" si="5"/>
      </c>
      <c r="G127" s="7"/>
    </row>
    <row r="128" spans="1:7" ht="12.75">
      <c r="A128" s="32"/>
      <c r="B128" s="30" t="s">
        <v>101</v>
      </c>
      <c r="C128" s="64">
        <v>0</v>
      </c>
      <c r="D128" s="7">
        <v>79682747</v>
      </c>
      <c r="E128" s="65">
        <f t="shared" si="4"/>
        <v>79682747</v>
      </c>
      <c r="F128" s="66">
        <f t="shared" si="5"/>
      </c>
      <c r="G128" s="7">
        <v>-79682747</v>
      </c>
    </row>
    <row r="129" spans="1:7" ht="12.75">
      <c r="A129" s="32" t="s">
        <v>82</v>
      </c>
      <c r="B129" s="4" t="s">
        <v>122</v>
      </c>
      <c r="C129" s="64"/>
      <c r="D129" s="7"/>
      <c r="E129" s="65">
        <f t="shared" si="4"/>
      </c>
      <c r="F129" s="66">
        <f t="shared" si="5"/>
      </c>
      <c r="G129" s="7"/>
    </row>
    <row r="130" spans="1:7" ht="12.75">
      <c r="A130" s="32"/>
      <c r="B130" s="4" t="s">
        <v>123</v>
      </c>
      <c r="C130" s="64"/>
      <c r="D130" s="7"/>
      <c r="E130" s="65">
        <f t="shared" si="4"/>
      </c>
      <c r="F130" s="66">
        <f t="shared" si="5"/>
      </c>
      <c r="G130" s="7"/>
    </row>
    <row r="131" spans="1:7" ht="12.75">
      <c r="A131" s="32"/>
      <c r="B131" s="4" t="s">
        <v>124</v>
      </c>
      <c r="C131" s="64">
        <v>0</v>
      </c>
      <c r="D131" s="7">
        <v>300000000</v>
      </c>
      <c r="E131" s="65">
        <f t="shared" si="4"/>
        <v>300000000</v>
      </c>
      <c r="F131" s="66">
        <f t="shared" si="5"/>
      </c>
      <c r="G131" s="7">
        <v>-300000000</v>
      </c>
    </row>
    <row r="132" spans="1:7" ht="12.75">
      <c r="A132" s="32" t="s">
        <v>84</v>
      </c>
      <c r="B132" s="4" t="s">
        <v>120</v>
      </c>
      <c r="C132" s="64"/>
      <c r="D132" s="7"/>
      <c r="E132" s="65">
        <f t="shared" si="4"/>
      </c>
      <c r="F132" s="66">
        <f t="shared" si="5"/>
      </c>
      <c r="G132" s="7"/>
    </row>
    <row r="133" spans="1:7" ht="12.75">
      <c r="A133" s="32"/>
      <c r="B133" s="4" t="s">
        <v>121</v>
      </c>
      <c r="C133" s="64"/>
      <c r="D133" s="7"/>
      <c r="E133" s="65"/>
      <c r="F133" s="66"/>
      <c r="G133" s="7">
        <v>-30618000</v>
      </c>
    </row>
    <row r="134" spans="1:7" ht="12.75">
      <c r="A134" s="32"/>
      <c r="B134" s="4" t="s">
        <v>125</v>
      </c>
      <c r="C134" s="64">
        <v>0</v>
      </c>
      <c r="D134" s="7">
        <v>30618000</v>
      </c>
      <c r="E134" s="65">
        <f>IF(D134&gt;C134,D134-C134,"")</f>
        <v>30618000</v>
      </c>
      <c r="F134" s="66">
        <f>IF(C134&gt;D134,C134-D134,"")</f>
      </c>
      <c r="G134" s="7"/>
    </row>
    <row r="135" spans="1:7" ht="12.75">
      <c r="A135" s="32" t="s">
        <v>89</v>
      </c>
      <c r="B135" s="4" t="s">
        <v>116</v>
      </c>
      <c r="C135" s="64">
        <v>5000000</v>
      </c>
      <c r="D135" s="7">
        <v>3249591.48</v>
      </c>
      <c r="E135" s="65">
        <f t="shared" si="4"/>
      </c>
      <c r="F135" s="66">
        <f t="shared" si="5"/>
        <v>1750408.52</v>
      </c>
      <c r="G135" s="7">
        <v>1750408.52</v>
      </c>
    </row>
    <row r="136" spans="2:7" ht="12.75">
      <c r="B136" s="4"/>
      <c r="C136" s="64"/>
      <c r="D136" s="7"/>
      <c r="E136" s="73"/>
      <c r="F136" s="2"/>
      <c r="G136" s="7"/>
    </row>
    <row r="137" spans="2:7" ht="12.75">
      <c r="B137" s="27" t="s">
        <v>24</v>
      </c>
      <c r="C137" s="77"/>
      <c r="D137" s="33"/>
      <c r="E137" s="70"/>
      <c r="F137" s="36"/>
      <c r="G137" s="33"/>
    </row>
    <row r="138" spans="2:7" ht="12.75">
      <c r="B138" s="27" t="s">
        <v>25</v>
      </c>
      <c r="C138" s="78">
        <f>SUM(C125:C137)</f>
        <v>10000000</v>
      </c>
      <c r="D138" s="34">
        <f>SUM(D125:D137)</f>
        <v>436890076.67</v>
      </c>
      <c r="E138" s="34">
        <f>SUM(E125:E137)</f>
        <v>430143494.19</v>
      </c>
      <c r="F138" s="79">
        <f>SUM(F125:F137)</f>
        <v>3253417.52</v>
      </c>
      <c r="G138" s="34">
        <f>SUM(G125:G137)</f>
        <v>-426890076.67</v>
      </c>
    </row>
    <row r="139" spans="2:7" ht="12.75">
      <c r="B139" s="48" t="s">
        <v>110</v>
      </c>
      <c r="C139" s="63"/>
      <c r="D139" s="61"/>
      <c r="E139" s="87">
        <f>IF(D138&gt;C138,D138-C138,"")</f>
        <v>426890076.67</v>
      </c>
      <c r="F139" s="39">
        <f>IF(C138&gt;D138,C138-D138,"")</f>
      </c>
      <c r="G139" s="33">
        <f>D138-C138</f>
        <v>426890076.67</v>
      </c>
    </row>
    <row r="140" spans="2:7" ht="12.75">
      <c r="B140" s="35"/>
      <c r="C140" s="47"/>
      <c r="D140" s="2"/>
      <c r="E140" s="2"/>
      <c r="F140" s="2"/>
      <c r="G140" s="7"/>
    </row>
    <row r="141" spans="2:7" ht="12.75">
      <c r="B141" s="35"/>
      <c r="C141" s="47"/>
      <c r="D141" s="2"/>
      <c r="E141" s="2"/>
      <c r="F141" s="2"/>
      <c r="G141" s="7">
        <f>C19+C98+C118+C138</f>
        <v>7403300000</v>
      </c>
    </row>
    <row r="142" spans="2:7" ht="12.75">
      <c r="B142" s="35"/>
      <c r="C142" s="47"/>
      <c r="D142" s="2"/>
      <c r="E142" s="2"/>
      <c r="F142" s="2"/>
      <c r="G142" s="7"/>
    </row>
    <row r="143" spans="2:7" ht="12.75">
      <c r="B143" s="35"/>
      <c r="C143" s="47"/>
      <c r="D143" s="2"/>
      <c r="E143" s="2"/>
      <c r="F143" s="2"/>
      <c r="G143" s="7"/>
    </row>
    <row r="144" spans="2:7" ht="12.75">
      <c r="B144" s="35"/>
      <c r="C144" s="47"/>
      <c r="D144" s="2"/>
      <c r="E144" s="2"/>
      <c r="F144" s="2"/>
      <c r="G144" s="7"/>
    </row>
    <row r="145" spans="2:7" ht="12.75">
      <c r="B145" s="35"/>
      <c r="C145" s="47"/>
      <c r="D145" s="2"/>
      <c r="E145" s="2"/>
      <c r="F145" s="2"/>
      <c r="G145" s="7"/>
    </row>
    <row r="146" spans="2:7" ht="12.75">
      <c r="B146" s="35"/>
      <c r="C146" s="47"/>
      <c r="D146" s="2"/>
      <c r="E146" s="2"/>
      <c r="F146" s="2"/>
      <c r="G146" s="7"/>
    </row>
    <row r="147" spans="2:7" ht="12.75">
      <c r="B147" s="35"/>
      <c r="C147" s="47"/>
      <c r="D147" s="2"/>
      <c r="E147" s="2"/>
      <c r="F147" s="2"/>
      <c r="G147" s="7"/>
    </row>
    <row r="148" spans="2:7" ht="12.75">
      <c r="B148" s="35"/>
      <c r="C148" s="47"/>
      <c r="D148" s="2"/>
      <c r="E148" s="2"/>
      <c r="F148" s="2"/>
      <c r="G148" s="7"/>
    </row>
    <row r="149" spans="2:7" ht="12.75">
      <c r="B149" s="35"/>
      <c r="C149" s="47"/>
      <c r="D149" s="2"/>
      <c r="E149" s="2"/>
      <c r="F149" s="2"/>
      <c r="G149" s="7"/>
    </row>
    <row r="150" spans="2:7" ht="12.75">
      <c r="B150" s="35"/>
      <c r="C150" s="47"/>
      <c r="D150" s="2"/>
      <c r="E150" s="2"/>
      <c r="F150" s="2"/>
      <c r="G150" s="7"/>
    </row>
    <row r="151" spans="2:7" ht="12.75">
      <c r="B151" s="35"/>
      <c r="C151" s="47"/>
      <c r="D151" s="2"/>
      <c r="E151" s="2"/>
      <c r="F151" s="2"/>
      <c r="G151" s="7"/>
    </row>
    <row r="152" spans="2:7" ht="12.75">
      <c r="B152" s="35"/>
      <c r="C152" s="47"/>
      <c r="D152" s="2"/>
      <c r="E152" s="2"/>
      <c r="F152" s="2"/>
      <c r="G152" s="7"/>
    </row>
    <row r="153" spans="2:7" ht="12.75">
      <c r="B153" s="35"/>
      <c r="C153" s="47"/>
      <c r="D153" s="2"/>
      <c r="E153" s="2"/>
      <c r="F153" s="2"/>
      <c r="G153" s="7"/>
    </row>
    <row r="154" spans="2:7" ht="12.75">
      <c r="B154" s="35"/>
      <c r="C154" s="47"/>
      <c r="D154" s="2"/>
      <c r="E154" s="2"/>
      <c r="F154" s="2"/>
      <c r="G154" s="7"/>
    </row>
    <row r="156" spans="2:7" ht="12.75">
      <c r="B156" s="35"/>
      <c r="C156" s="47"/>
      <c r="D156" s="2"/>
      <c r="E156" s="2"/>
      <c r="F156" s="2"/>
      <c r="G156" s="7"/>
    </row>
    <row r="157" ht="12.75">
      <c r="G157" s="8"/>
    </row>
    <row r="158" ht="12.75">
      <c r="G158" s="8"/>
    </row>
    <row r="159" ht="12.75">
      <c r="G159" s="8"/>
    </row>
    <row r="160" ht="12.75">
      <c r="G160" s="8"/>
    </row>
    <row r="161" spans="1:7" ht="13.5">
      <c r="A161" s="49"/>
      <c r="B161" s="58" t="s">
        <v>128</v>
      </c>
      <c r="C161" s="39"/>
      <c r="E161" s="88" t="s">
        <v>112</v>
      </c>
      <c r="G161" s="51"/>
    </row>
    <row r="162" spans="1:7" ht="14.25">
      <c r="A162" s="52"/>
      <c r="B162" s="50"/>
      <c r="C162" s="53"/>
      <c r="E162" s="54" t="s">
        <v>113</v>
      </c>
      <c r="G162" s="51"/>
    </row>
  </sheetData>
  <printOptions horizontalCentered="1"/>
  <pageMargins left="0.4724409448818898" right="0.3937007874015748" top="0.3937007874015748" bottom="0.5905511811023623" header="0.3937007874015748" footer="0.3937007874015748"/>
  <pageSetup firstPageNumber="120" useFirstPageNumber="1" horizontalDpi="600" verticalDpi="600" orientation="portrait" paperSize="9" r:id="rId2"/>
  <headerFooter alignWithMargins="0">
    <oddHeader>&amp;C&amp;A</oddHeader>
    <oddFooter>&amp;C&amp;P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CISD</dc:creator>
  <cp:keywords/>
  <dc:description/>
  <cp:lastModifiedBy>.</cp:lastModifiedBy>
  <cp:lastPrinted>2006-01-06T10:39:40Z</cp:lastPrinted>
  <dcterms:created xsi:type="dcterms:W3CDTF">2005-08-18T13:40:47Z</dcterms:created>
  <dcterms:modified xsi:type="dcterms:W3CDTF">2005-08-22T08:07:32Z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34000.0000000000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