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bsooka\Desktop\FINAL\"/>
    </mc:Choice>
  </mc:AlternateContent>
  <xr:revisionPtr revIDLastSave="0" documentId="13_ncr:1_{B69C3B4F-FDCB-4AE9-9F5F-C6F2ABF0148D}" xr6:coauthVersionLast="47" xr6:coauthVersionMax="47" xr10:uidLastSave="{00000000-0000-0000-0000-000000000000}"/>
  <bookViews>
    <workbookView xWindow="-108" yWindow="-108" windowWidth="23256" windowHeight="12456" xr2:uid="{E66132FB-BD48-45D7-A497-2CCBA05A4FA4}"/>
  </bookViews>
  <sheets>
    <sheet name="Annex V" sheetId="1" r:id="rId1"/>
  </sheets>
  <definedNames>
    <definedName name="_xlnm.Print_Area" localSheetId="0">'Annex V'!$A$1:$I$85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72" i="1" l="1"/>
  <c r="G78" i="1" s="1"/>
  <c r="G72" i="1"/>
  <c r="E72" i="1"/>
  <c r="E69" i="1"/>
  <c r="G69" i="1"/>
  <c r="F71" i="1"/>
  <c r="G79" i="1" s="1"/>
  <c r="F69" i="1"/>
  <c r="F73" i="1"/>
  <c r="G77" i="1" s="1"/>
  <c r="E73" i="1"/>
  <c r="F77" i="1" s="1"/>
  <c r="C73" i="1"/>
  <c r="D73" i="1" s="1"/>
  <c r="C72" i="1"/>
  <c r="D72" i="1" s="1"/>
  <c r="E71" i="1"/>
  <c r="F79" i="1" s="1"/>
  <c r="C71" i="1"/>
  <c r="D71" i="1" s="1"/>
  <c r="F70" i="1"/>
  <c r="G80" i="1" s="1"/>
  <c r="E70" i="1"/>
  <c r="F80" i="1" s="1"/>
  <c r="H80" i="1" s="1"/>
  <c r="C70" i="1"/>
  <c r="D70" i="1" s="1"/>
  <c r="C69" i="1"/>
  <c r="D69" i="1" s="1"/>
  <c r="C68" i="1"/>
  <c r="D68" i="1" s="1"/>
  <c r="H45" i="1"/>
  <c r="G45" i="1"/>
  <c r="F45" i="1"/>
  <c r="G29" i="1"/>
  <c r="F29" i="1"/>
  <c r="H28" i="1"/>
  <c r="H27" i="1"/>
  <c r="H26" i="1"/>
  <c r="H25" i="1"/>
  <c r="H24" i="1"/>
  <c r="H23" i="1"/>
  <c r="H29" i="1" s="1"/>
  <c r="G16" i="1"/>
  <c r="F16" i="1"/>
  <c r="H15" i="1"/>
  <c r="H14" i="1"/>
  <c r="H13" i="1"/>
  <c r="H12" i="1"/>
  <c r="H11" i="1"/>
  <c r="H10" i="1"/>
  <c r="H79" i="1" l="1"/>
  <c r="H16" i="1"/>
  <c r="F78" i="1"/>
  <c r="H78" i="1" s="1"/>
  <c r="E74" i="1"/>
  <c r="F81" i="1"/>
  <c r="H77" i="1"/>
  <c r="G71" i="1"/>
  <c r="G70" i="1"/>
  <c r="G81" i="1"/>
  <c r="G73" i="1"/>
  <c r="F74" i="1"/>
  <c r="H81" i="1" l="1"/>
  <c r="F84" i="1"/>
  <c r="G74" i="1"/>
  <c r="H84" i="1"/>
  <c r="G84" i="1"/>
</calcChain>
</file>

<file path=xl/sharedStrings.xml><?xml version="1.0" encoding="utf-8"?>
<sst xmlns="http://schemas.openxmlformats.org/spreadsheetml/2006/main" count="131" uniqueCount="74">
  <si>
    <t>Annex V</t>
  </si>
  <si>
    <t>RETURNS OF EMPLOYEE BENEFITS AS AT 30 JUNE 2026</t>
  </si>
  <si>
    <t>Ministry/Department:</t>
  </si>
  <si>
    <t>(1)</t>
  </si>
  <si>
    <t>SN</t>
  </si>
  <si>
    <t>Programme/Sub-Programme as per Budget 2025-2026</t>
  </si>
  <si>
    <t>No. of years to retirement</t>
  </si>
  <si>
    <r>
      <t xml:space="preserve">Accumulated Balance as at </t>
    </r>
    <r>
      <rPr>
        <b/>
        <sz val="11"/>
        <rFont val="Times New Roman"/>
        <family val="1"/>
      </rPr>
      <t xml:space="preserve">30 June 2026
</t>
    </r>
    <r>
      <rPr>
        <b/>
        <sz val="11"/>
        <color theme="1"/>
        <rFont val="Times New Roman"/>
        <family val="1"/>
      </rPr>
      <t xml:space="preserve">
(Rs)</t>
    </r>
  </si>
  <si>
    <t xml:space="preserve">
Payable in 
2026-2027
(Note 2)
(Rs)</t>
  </si>
  <si>
    <t xml:space="preserve">
Payable after 30 June 2027
(Rs)</t>
  </si>
  <si>
    <t>Remarks
 (If Any)</t>
  </si>
  <si>
    <t>A</t>
  </si>
  <si>
    <t>B</t>
  </si>
  <si>
    <t>C = A - B</t>
  </si>
  <si>
    <t>0-1</t>
  </si>
  <si>
    <t>2-5</t>
  </si>
  <si>
    <t>6-15</t>
  </si>
  <si>
    <t>16-25</t>
  </si>
  <si>
    <t>26-35</t>
  </si>
  <si>
    <t>above 35</t>
  </si>
  <si>
    <t>Total</t>
  </si>
  <si>
    <t>(2)</t>
  </si>
  <si>
    <r>
      <t>ACR Vacation Leave</t>
    </r>
    <r>
      <rPr>
        <sz val="11"/>
        <color theme="1"/>
        <rFont val="Times New Roman"/>
        <family val="1"/>
      </rPr>
      <t xml:space="preserve"> </t>
    </r>
  </si>
  <si>
    <t xml:space="preserve">Accumulated Balance as at 30 June 2026      </t>
  </si>
  <si>
    <t xml:space="preserve">
Total
(Rs)</t>
  </si>
  <si>
    <t xml:space="preserve"> </t>
  </si>
  <si>
    <t>PTO</t>
  </si>
  <si>
    <t>(3)</t>
  </si>
  <si>
    <r>
      <t>ACR Passage Benefits</t>
    </r>
    <r>
      <rPr>
        <sz val="11"/>
        <color theme="1"/>
        <rFont val="Times New Roman"/>
        <family val="1"/>
      </rPr>
      <t xml:space="preserve"> </t>
    </r>
  </si>
  <si>
    <t xml:space="preserve">Accumulated Balance as at 30 June 2026              </t>
  </si>
  <si>
    <t>Prepared by    :</t>
  </si>
  <si>
    <t>Certified by    :</t>
  </si>
  <si>
    <t>Designation    :</t>
  </si>
  <si>
    <t>Designation   :</t>
  </si>
  <si>
    <t>Signature       :</t>
  </si>
  <si>
    <t>Signature      :</t>
  </si>
  <si>
    <t>Date                :</t>
  </si>
  <si>
    <t>Date               :</t>
  </si>
  <si>
    <t>Contact No.    :</t>
  </si>
  <si>
    <t>Contact No.   :</t>
  </si>
  <si>
    <t>E-mail             :</t>
  </si>
  <si>
    <t>E-mail            :</t>
  </si>
  <si>
    <t>Notes:</t>
  </si>
  <si>
    <t>Note 1</t>
  </si>
  <si>
    <r>
      <t>Accumulated Sick Leave</t>
    </r>
    <r>
      <rPr>
        <sz val="11"/>
        <color theme="1"/>
        <rFont val="Times New Roman"/>
        <family val="1"/>
      </rPr>
      <t xml:space="preserve"> is computed as follows:</t>
    </r>
  </si>
  <si>
    <r>
      <t xml:space="preserve">= Number of Accumulated Sick Leave </t>
    </r>
    <r>
      <rPr>
        <b/>
        <sz val="11"/>
        <rFont val="Times New Roman"/>
        <family val="1"/>
      </rPr>
      <t>up to 31 December 2025</t>
    </r>
    <r>
      <rPr>
        <sz val="11"/>
        <rFont val="Times New Roman"/>
        <family val="1"/>
      </rPr>
      <t xml:space="preserve">  plus maximum of 16 sick leaves to be paid in February 2027 for the year 2026 * Salary for the month of </t>
    </r>
    <r>
      <rPr>
        <b/>
        <sz val="11"/>
        <rFont val="Times New Roman"/>
        <family val="1"/>
      </rPr>
      <t>June 2026</t>
    </r>
    <r>
      <rPr>
        <sz val="11"/>
        <rFont val="Times New Roman"/>
        <family val="1"/>
      </rPr>
      <t xml:space="preserve"> * 1/22. Illustrative example provided in Table 4 below.</t>
    </r>
  </si>
  <si>
    <t>Note 2</t>
  </si>
  <si>
    <t>General</t>
  </si>
  <si>
    <t>'Payable in 2026-2027' should consist of amounts payable upon retirement and other expected payments (e.g: Sick leave payable annually in February, Allowance in lieu of passages, etc).</t>
  </si>
  <si>
    <t xml:space="preserve">Table 4 </t>
  </si>
  <si>
    <t>Illustrative Example for ACR Accumulated Sick Leave</t>
  </si>
  <si>
    <r>
      <t xml:space="preserve">In this example, it is assumed that as at </t>
    </r>
    <r>
      <rPr>
        <b/>
        <sz val="11"/>
        <rFont val="Times New Roman"/>
        <family val="1"/>
      </rPr>
      <t xml:space="preserve">31 December 2025, </t>
    </r>
    <r>
      <rPr>
        <sz val="11"/>
        <rFont val="Times New Roman"/>
        <family val="1"/>
      </rPr>
      <t xml:space="preserve">a Ministry/Department has 5 officers:  
- Officer 1 has 110 sick leaves in his bank and 10 sick leaves for the year 2020 (which was not paid in February 2021 refer to Circular Note 24 of 2022 issued by MPSAIR) and 
- he has utilised 12 out of his 21 sick leave entitlement for the FY 2025-2026.
Hence, the refund of sick leave expected to be paid in February 2027 for the employee is 9 (represening 21 - 12) sick leaves.
Therefore, the amount to be reported as at 30 June 2026 will be:
</t>
    </r>
    <r>
      <rPr>
        <b/>
        <sz val="11"/>
        <rFont val="Times New Roman"/>
        <family val="1"/>
      </rPr>
      <t>110</t>
    </r>
    <r>
      <rPr>
        <sz val="11"/>
        <rFont val="Times New Roman"/>
        <family val="1"/>
      </rPr>
      <t xml:space="preserve"> (in bank) </t>
    </r>
    <r>
      <rPr>
        <b/>
        <sz val="11"/>
        <rFont val="Times New Roman"/>
        <family val="1"/>
      </rPr>
      <t>plus 10</t>
    </r>
    <r>
      <rPr>
        <sz val="11"/>
        <rFont val="Times New Roman"/>
        <family val="1"/>
      </rPr>
      <t xml:space="preserve"> (which was not paid in February 2021) </t>
    </r>
    <r>
      <rPr>
        <b/>
        <sz val="11"/>
        <rFont val="Times New Roman"/>
        <family val="1"/>
      </rPr>
      <t xml:space="preserve">plus 9 </t>
    </r>
    <r>
      <rPr>
        <sz val="11"/>
        <rFont val="Times New Roman"/>
        <family val="1"/>
      </rPr>
      <t xml:space="preserve">sick leaves for the year 2026 (representing estimated refund of sick leave to be paid in February 2027) multiply by the </t>
    </r>
    <r>
      <rPr>
        <b/>
        <sz val="11"/>
        <rFont val="Times New Roman"/>
        <family val="1"/>
      </rPr>
      <t>salary per day of the officer</t>
    </r>
    <r>
      <rPr>
        <sz val="11"/>
        <rFont val="Times New Roman"/>
        <family val="1"/>
      </rPr>
      <t xml:space="preserve"> </t>
    </r>
    <r>
      <rPr>
        <b/>
        <sz val="11"/>
        <rFont val="Times New Roman"/>
        <family val="1"/>
      </rPr>
      <t>as at 30 June 2026</t>
    </r>
    <r>
      <rPr>
        <sz val="11"/>
        <rFont val="Times New Roman"/>
        <family val="1"/>
      </rPr>
      <t xml:space="preserve"> which is say Rs10,000 for one month. 
The computation of the accumulated sick balance as at 30 June 2026 will be as illustrated in the table below (Officer 1):
The accumulated balances for each officer will be calculated as outlined above and subsequently classified according to the number of years remaining until the officer's retirement. An illustration of this classification is provided below:
</t>
    </r>
  </si>
  <si>
    <t>Date of Birth</t>
  </si>
  <si>
    <t>Date of retirement</t>
  </si>
  <si>
    <t>No. of Years till Retirement</t>
  </si>
  <si>
    <t>Accumulated Balance (Sick as at 30 June 2026</t>
  </si>
  <si>
    <t xml:space="preserve">
Payable after 30 June 2027
(Rs)</t>
  </si>
  <si>
    <t>Officer 1</t>
  </si>
  <si>
    <t>= (110+10+9) x (Rs10,000*1/22)= Rs 58,636.36</t>
  </si>
  <si>
    <t>=9x (Rs 10,000*1/22)= 4,091.91</t>
  </si>
  <si>
    <t>=120 x (Rs 10,000*1/22)= 54,545.45</t>
  </si>
  <si>
    <t>Year end</t>
  </si>
  <si>
    <t>Assume Retirement Age is 65</t>
  </si>
  <si>
    <t>Officer 2</t>
  </si>
  <si>
    <t>65</t>
  </si>
  <si>
    <t>Officer 3</t>
  </si>
  <si>
    <t>Officer 4</t>
  </si>
  <si>
    <t>Officer 5</t>
  </si>
  <si>
    <t>Officer 6</t>
  </si>
  <si>
    <r>
      <t xml:space="preserve">Accumulated Sick Balance as at </t>
    </r>
    <r>
      <rPr>
        <b/>
        <sz val="11"/>
        <rFont val="Times New Roman"/>
        <family val="1"/>
      </rPr>
      <t xml:space="preserve">30 June 2026
</t>
    </r>
    <r>
      <rPr>
        <b/>
        <sz val="11"/>
        <color theme="1"/>
        <rFont val="Times New Roman"/>
        <family val="1"/>
      </rPr>
      <t xml:space="preserve">
(Rs)</t>
    </r>
  </si>
  <si>
    <t>0254 - Treasury</t>
  </si>
  <si>
    <t>* Should include bank sick leaves (payable on retirement) and refund of sick leaves (annual).</t>
  </si>
  <si>
    <t>ACR Accumulated Sick Leave*</t>
  </si>
  <si>
    <t>Illustrative example is provided in Table 4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</si>
</sst>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409]d\-mmm\-yy;@"/>
    <numFmt numFmtId="166" formatCode="_-* #,##0_-;\-* #,##0_-;_-* &quot;-&quot;??_-;_-@_-"/>
    <numFmt numFmtId="167" formatCode="[$-409]d\-mmm\-yyyy;@"/>
  </numFmts>
  <fonts count="25" x14ac:knownFonts="1">
    <font>
      <sz val="11"/>
      <color theme="1"/>
      <name val="Calibri"/>
      <family val="2"/>
      <scheme val="minor"/>
    </font>
    <font>
      <sz val="11"/>
      <color theme="1"/>
      <name val="Calibri"/>
      <family val="2"/>
      <scheme val="minor"/>
    </font>
    <font>
      <sz val="11"/>
      <color theme="1"/>
      <name val="Times New Roman"/>
      <family val="1"/>
    </font>
    <font>
      <b/>
      <sz val="14"/>
      <color theme="1"/>
      <name val="Times New Roman"/>
      <family val="1"/>
    </font>
    <font>
      <b/>
      <sz val="12.5"/>
      <color theme="1"/>
      <name val="Times New Roman"/>
      <family val="1"/>
    </font>
    <font>
      <b/>
      <sz val="12"/>
      <color theme="1"/>
      <name val="Times New Roman"/>
      <family val="1"/>
    </font>
    <font>
      <b/>
      <sz val="11"/>
      <color theme="1"/>
      <name val="Times New Roman"/>
      <family val="1"/>
    </font>
    <font>
      <b/>
      <u/>
      <sz val="11"/>
      <color theme="1"/>
      <name val="Times New Roman"/>
      <family val="1"/>
    </font>
    <font>
      <b/>
      <sz val="11"/>
      <name val="Times New Roman"/>
      <family val="1"/>
    </font>
    <font>
      <b/>
      <sz val="10"/>
      <color rgb="FF0070C0"/>
      <name val="Times New Roman"/>
      <family val="1"/>
    </font>
    <font>
      <sz val="10"/>
      <color theme="1"/>
      <name val="Times New Roman"/>
      <family val="1"/>
    </font>
    <font>
      <b/>
      <sz val="11"/>
      <color rgb="FF0070C0"/>
      <name val="Times New Roman"/>
      <family val="1"/>
    </font>
    <font>
      <b/>
      <sz val="10"/>
      <color theme="1"/>
      <name val="Times New Roman"/>
      <family val="1"/>
    </font>
    <font>
      <b/>
      <i/>
      <sz val="12"/>
      <color theme="1"/>
      <name val="Times New Roman"/>
      <family val="1"/>
    </font>
    <font>
      <sz val="11"/>
      <color rgb="FFFF0000"/>
      <name val="Times New Roman"/>
      <family val="1"/>
    </font>
    <font>
      <i/>
      <sz val="11"/>
      <color theme="1"/>
      <name val="Times New Roman"/>
      <family val="1"/>
    </font>
    <font>
      <sz val="11"/>
      <name val="Times New Roman"/>
      <family val="1"/>
    </font>
    <font>
      <b/>
      <i/>
      <sz val="11"/>
      <color theme="1"/>
      <name val="Times New Roman"/>
      <family val="1"/>
    </font>
    <font>
      <b/>
      <sz val="11"/>
      <color rgb="FFFF0000"/>
      <name val="Times New Roman"/>
      <family val="1"/>
    </font>
    <font>
      <sz val="10"/>
      <color rgb="FFFF0000"/>
      <name val="Times New Roman"/>
      <family val="1"/>
    </font>
    <font>
      <b/>
      <sz val="11"/>
      <color theme="4" tint="0.39997558519241921"/>
      <name val="Times New Roman"/>
      <family val="1"/>
    </font>
    <font>
      <b/>
      <sz val="10"/>
      <color theme="4" tint="0.39997558519241921"/>
      <name val="Times New Roman"/>
      <family val="1"/>
    </font>
    <font>
      <b/>
      <sz val="10"/>
      <name val="Times New Roman"/>
      <family val="1"/>
    </font>
    <font>
      <sz val="10"/>
      <name val="Times New Roman"/>
      <family val="1"/>
    </font>
    <font>
      <sz val="11"/>
      <name val="Calibri"/>
      <family val="2"/>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style="double">
        <color indexed="64"/>
      </bottom>
      <diagonal/>
    </border>
  </borders>
  <cellStyleXfs count="3">
    <xf numFmtId="0" fontId="0" fillId="0" borderId="0"/>
    <xf numFmtId="43" fontId="1" fillId="0" borderId="0" applyFont="0" applyFill="0" applyBorder="0" applyAlignment="0" applyProtection="0"/>
    <xf numFmtId="164" fontId="1" fillId="0" borderId="0" applyFont="0" applyFill="0" applyBorder="0" applyAlignment="0" applyProtection="0"/>
  </cellStyleXfs>
  <cellXfs count="120">
    <xf numFmtId="0" fontId="0" fillId="0" borderId="0" xfId="0"/>
    <xf numFmtId="0" fontId="2" fillId="0" borderId="0" xfId="0" applyFont="1"/>
    <xf numFmtId="0" fontId="3" fillId="0" borderId="0" xfId="0" applyFont="1" applyAlignment="1">
      <alignment horizontal="right"/>
    </xf>
    <xf numFmtId="0" fontId="3" fillId="0" borderId="0" xfId="0" applyFont="1" applyAlignment="1">
      <alignment horizontal="center" vertical="center" wrapText="1"/>
    </xf>
    <xf numFmtId="0" fontId="3" fillId="0" borderId="0" xfId="0" applyFont="1" applyAlignment="1">
      <alignment vertical="center" wrapText="1"/>
    </xf>
    <xf numFmtId="0" fontId="4" fillId="0" borderId="0" xfId="0" applyFont="1" applyAlignment="1">
      <alignment vertical="center" wrapText="1"/>
    </xf>
    <xf numFmtId="0" fontId="3"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16" fontId="0" fillId="0" borderId="4" xfId="1" quotePrefix="1" applyNumberFormat="1" applyFont="1" applyBorder="1" applyAlignment="1">
      <alignment horizontal="center" vertical="center"/>
    </xf>
    <xf numFmtId="15" fontId="9" fillId="0" borderId="7" xfId="0" quotePrefix="1" applyNumberFormat="1" applyFont="1" applyBorder="1" applyAlignment="1">
      <alignment horizontal="center"/>
    </xf>
    <xf numFmtId="0" fontId="6" fillId="0" borderId="7" xfId="0" applyFont="1" applyBorder="1" applyAlignment="1">
      <alignment horizontal="center" vertical="center" wrapText="1"/>
    </xf>
    <xf numFmtId="43" fontId="9" fillId="0" borderId="7" xfId="1" quotePrefix="1" applyFont="1" applyBorder="1" applyAlignment="1">
      <alignment horizontal="center"/>
    </xf>
    <xf numFmtId="0" fontId="10" fillId="0" borderId="0" xfId="0" applyFont="1"/>
    <xf numFmtId="15" fontId="11" fillId="0" borderId="7" xfId="0" quotePrefix="1" applyNumberFormat="1" applyFont="1" applyBorder="1" applyAlignment="1">
      <alignment horizontal="center"/>
    </xf>
    <xf numFmtId="164" fontId="6" fillId="0" borderId="8" xfId="2" applyFont="1" applyBorder="1" applyAlignment="1">
      <alignment horizontal="center" vertical="center" wrapText="1"/>
    </xf>
    <xf numFmtId="0" fontId="6" fillId="0" borderId="0" xfId="0" applyFont="1" applyAlignment="1">
      <alignment horizontal="center" vertical="center"/>
    </xf>
    <xf numFmtId="0" fontId="6" fillId="0" borderId="0" xfId="0" quotePrefix="1" applyFont="1" applyAlignment="1">
      <alignment vertical="center"/>
    </xf>
    <xf numFmtId="0" fontId="6" fillId="0" borderId="4" xfId="0" applyFont="1" applyBorder="1" applyAlignment="1">
      <alignment vertical="center"/>
    </xf>
    <xf numFmtId="0" fontId="12" fillId="0" borderId="4" xfId="0" applyFont="1" applyBorder="1" applyAlignment="1">
      <alignment horizontal="center" vertical="center" wrapText="1"/>
    </xf>
    <xf numFmtId="0" fontId="12" fillId="0" borderId="1" xfId="0" applyFont="1" applyBorder="1" applyAlignment="1">
      <alignment horizontal="center" vertical="center" wrapText="1"/>
    </xf>
    <xf numFmtId="15" fontId="9" fillId="0" borderId="2" xfId="0" quotePrefix="1" applyNumberFormat="1" applyFont="1" applyBorder="1" applyAlignment="1">
      <alignment horizontal="center"/>
    </xf>
    <xf numFmtId="15" fontId="9" fillId="0" borderId="6" xfId="0" quotePrefix="1" applyNumberFormat="1" applyFont="1" applyBorder="1" applyAlignment="1">
      <alignment horizontal="center"/>
    </xf>
    <xf numFmtId="0" fontId="6" fillId="0" borderId="9" xfId="0" applyFont="1" applyBorder="1" applyAlignment="1">
      <alignment horizontal="center" vertical="center" wrapText="1"/>
    </xf>
    <xf numFmtId="15" fontId="11" fillId="0" borderId="9" xfId="0" quotePrefix="1" applyNumberFormat="1" applyFont="1" applyBorder="1" applyAlignment="1">
      <alignment horizontal="center"/>
    </xf>
    <xf numFmtId="43" fontId="9" fillId="0" borderId="9" xfId="1" quotePrefix="1" applyFont="1" applyBorder="1" applyAlignment="1">
      <alignment horizontal="center"/>
    </xf>
    <xf numFmtId="164" fontId="6" fillId="0" borderId="0" xfId="2" applyFont="1" applyBorder="1" applyAlignment="1">
      <alignment horizontal="center" vertical="center" wrapText="1"/>
    </xf>
    <xf numFmtId="0" fontId="13" fillId="0" borderId="0" xfId="0" applyFont="1" applyAlignment="1">
      <alignment horizontal="right"/>
    </xf>
    <xf numFmtId="0" fontId="6" fillId="0" borderId="0" xfId="0" applyFont="1" applyAlignment="1">
      <alignment horizontal="center" vertical="center" wrapText="1"/>
    </xf>
    <xf numFmtId="0" fontId="6" fillId="0" borderId="13" xfId="0" applyFont="1" applyBorder="1" applyAlignment="1">
      <alignment horizontal="center" vertical="center" wrapText="1"/>
    </xf>
    <xf numFmtId="0" fontId="14" fillId="0" borderId="0" xfId="0" applyFont="1"/>
    <xf numFmtId="0" fontId="15" fillId="0" borderId="0" xfId="0" applyFont="1" applyAlignment="1">
      <alignment vertical="center"/>
    </xf>
    <xf numFmtId="0" fontId="15" fillId="0" borderId="0" xfId="0" applyFont="1"/>
    <xf numFmtId="0" fontId="6" fillId="0" borderId="0" xfId="0" applyFont="1"/>
    <xf numFmtId="0" fontId="16" fillId="0" borderId="0" xfId="0" quotePrefix="1" applyFont="1" applyAlignment="1">
      <alignment horizontal="left" vertical="top" wrapText="1"/>
    </xf>
    <xf numFmtId="0" fontId="2" fillId="0" borderId="0" xfId="0" applyFont="1" applyAlignment="1">
      <alignment horizontal="right"/>
    </xf>
    <xf numFmtId="0" fontId="2" fillId="0" borderId="0" xfId="0" applyFont="1" applyAlignment="1">
      <alignment horizontal="left" vertical="top" wrapText="1"/>
    </xf>
    <xf numFmtId="0" fontId="2" fillId="0" borderId="0" xfId="0" applyFont="1" applyAlignment="1">
      <alignment vertical="top" wrapText="1"/>
    </xf>
    <xf numFmtId="0" fontId="2" fillId="0" borderId="0" xfId="0" applyFont="1" applyAlignment="1">
      <alignment wrapText="1"/>
    </xf>
    <xf numFmtId="0" fontId="17" fillId="0" borderId="0" xfId="0" applyFont="1" applyAlignment="1">
      <alignment vertical="center"/>
    </xf>
    <xf numFmtId="0" fontId="2" fillId="2" borderId="0" xfId="0" applyFont="1" applyFill="1"/>
    <xf numFmtId="0" fontId="6" fillId="2" borderId="0" xfId="0" applyFont="1" applyFill="1" applyAlignment="1">
      <alignment horizontal="left" vertical="center" wrapText="1"/>
    </xf>
    <xf numFmtId="0" fontId="6" fillId="2" borderId="0" xfId="0" applyFont="1" applyFill="1" applyAlignment="1">
      <alignment horizontal="center" vertical="center" wrapText="1"/>
    </xf>
    <xf numFmtId="15" fontId="9" fillId="2" borderId="0" xfId="0" quotePrefix="1" applyNumberFormat="1" applyFont="1" applyFill="1" applyAlignment="1">
      <alignment horizontal="center"/>
    </xf>
    <xf numFmtId="0" fontId="2" fillId="2" borderId="0" xfId="0" applyFont="1" applyFill="1" applyAlignment="1">
      <alignment horizontal="left" vertical="center" wrapText="1"/>
    </xf>
    <xf numFmtId="165" fontId="0" fillId="0" borderId="0" xfId="0" applyNumberFormat="1" applyAlignment="1">
      <alignment vertical="center"/>
    </xf>
    <xf numFmtId="0" fontId="0" fillId="0" borderId="0" xfId="0" applyAlignment="1">
      <alignment vertical="center"/>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166" fontId="19" fillId="2" borderId="0" xfId="1" quotePrefix="1" applyNumberFormat="1" applyFont="1" applyFill="1" applyBorder="1" applyAlignment="1">
      <alignment horizontal="center"/>
    </xf>
    <xf numFmtId="15" fontId="21" fillId="2" borderId="0" xfId="0" quotePrefix="1" applyNumberFormat="1" applyFont="1" applyFill="1" applyAlignment="1">
      <alignment horizontal="center"/>
    </xf>
    <xf numFmtId="15" fontId="22" fillId="2" borderId="0" xfId="0" quotePrefix="1" applyNumberFormat="1" applyFont="1" applyFill="1" applyAlignment="1">
      <alignment horizontal="center"/>
    </xf>
    <xf numFmtId="0" fontId="8" fillId="2" borderId="0" xfId="0" applyFont="1" applyFill="1" applyAlignment="1">
      <alignment horizontal="center" vertical="center" wrapText="1"/>
    </xf>
    <xf numFmtId="166" fontId="9" fillId="2" borderId="0" xfId="0" quotePrefix="1" applyNumberFormat="1" applyFont="1" applyFill="1" applyAlignment="1">
      <alignment horizontal="center"/>
    </xf>
    <xf numFmtId="0" fontId="15" fillId="0" borderId="0" xfId="0" applyFont="1" applyAlignment="1">
      <alignment horizontal="left" vertical="center"/>
    </xf>
    <xf numFmtId="0" fontId="2" fillId="0" borderId="0" xfId="0" quotePrefix="1" applyFont="1"/>
    <xf numFmtId="17" fontId="2" fillId="0" borderId="0" xfId="0" applyNumberFormat="1" applyFont="1"/>
    <xf numFmtId="164" fontId="2" fillId="0" borderId="0" xfId="2" applyFont="1"/>
    <xf numFmtId="16" fontId="2" fillId="0" borderId="0" xfId="0" applyNumberFormat="1" applyFont="1"/>
    <xf numFmtId="164" fontId="2" fillId="0" borderId="0" xfId="0" applyNumberFormat="1" applyFont="1"/>
    <xf numFmtId="0" fontId="18" fillId="0" borderId="5" xfId="0" applyFont="1" applyBorder="1" applyAlignment="1">
      <alignment horizontal="left" vertical="center"/>
    </xf>
    <xf numFmtId="0" fontId="18" fillId="0" borderId="6" xfId="0" applyFont="1" applyBorder="1" applyAlignment="1">
      <alignment horizontal="left" vertical="center"/>
    </xf>
    <xf numFmtId="16" fontId="2" fillId="0" borderId="4" xfId="1" quotePrefix="1" applyNumberFormat="1" applyFont="1" applyBorder="1" applyAlignment="1">
      <alignment horizontal="center" vertical="center"/>
    </xf>
    <xf numFmtId="0" fontId="2" fillId="0" borderId="4" xfId="1" quotePrefix="1" applyNumberFormat="1" applyFont="1" applyBorder="1" applyAlignment="1">
      <alignment horizontal="center"/>
    </xf>
    <xf numFmtId="0" fontId="2" fillId="0" borderId="4" xfId="1" quotePrefix="1" applyNumberFormat="1" applyFont="1" applyFill="1" applyBorder="1" applyAlignment="1">
      <alignment horizontal="center"/>
    </xf>
    <xf numFmtId="0" fontId="2" fillId="0" borderId="4" xfId="1" applyNumberFormat="1" applyFont="1" applyBorder="1" applyAlignment="1">
      <alignment horizontal="center"/>
    </xf>
    <xf numFmtId="0" fontId="8" fillId="0" borderId="1" xfId="0" applyFont="1" applyBorder="1" applyAlignment="1">
      <alignment horizontal="left" vertical="center"/>
    </xf>
    <xf numFmtId="0" fontId="8" fillId="0" borderId="0" xfId="0" quotePrefix="1" applyFont="1" applyAlignment="1">
      <alignment vertical="center"/>
    </xf>
    <xf numFmtId="0" fontId="8" fillId="0" borderId="0" xfId="0" applyFont="1" applyAlignment="1">
      <alignment vertical="center"/>
    </xf>
    <xf numFmtId="15" fontId="23" fillId="0" borderId="0" xfId="0" quotePrefix="1" applyNumberFormat="1" applyFont="1" applyAlignment="1">
      <alignment horizontal="center" wrapText="1"/>
    </xf>
    <xf numFmtId="15" fontId="23" fillId="0" borderId="0" xfId="0" quotePrefix="1" applyNumberFormat="1" applyFont="1" applyAlignment="1">
      <alignment horizontal="center" vertical="center" wrapText="1"/>
    </xf>
    <xf numFmtId="166" fontId="23" fillId="2" borderId="0" xfId="1" quotePrefix="1" applyNumberFormat="1" applyFont="1" applyFill="1" applyBorder="1" applyAlignment="1">
      <alignment horizontal="center"/>
    </xf>
    <xf numFmtId="166" fontId="16" fillId="2" borderId="0" xfId="1" applyNumberFormat="1" applyFont="1" applyFill="1" applyBorder="1"/>
    <xf numFmtId="166" fontId="23" fillId="2" borderId="0" xfId="0" quotePrefix="1" applyNumberFormat="1" applyFont="1" applyFill="1" applyAlignment="1">
      <alignment horizontal="center"/>
    </xf>
    <xf numFmtId="166" fontId="16" fillId="2" borderId="15" xfId="0" applyNumberFormat="1" applyFont="1" applyFill="1" applyBorder="1" applyAlignment="1">
      <alignment horizontal="center" vertical="center" wrapText="1"/>
    </xf>
    <xf numFmtId="0" fontId="22" fillId="0" borderId="4" xfId="0" applyFont="1" applyBorder="1" applyAlignment="1">
      <alignment horizontal="center" vertical="center" wrapText="1"/>
    </xf>
    <xf numFmtId="1" fontId="23" fillId="0" borderId="1" xfId="0" quotePrefix="1" applyNumberFormat="1" applyFont="1" applyBorder="1" applyAlignment="1">
      <alignment horizontal="left" vertical="center"/>
    </xf>
    <xf numFmtId="0" fontId="16" fillId="0" borderId="5" xfId="0" applyFont="1" applyBorder="1" applyAlignment="1">
      <alignment horizontal="center" vertical="center" wrapText="1"/>
    </xf>
    <xf numFmtId="0" fontId="8" fillId="0" borderId="6" xfId="0" applyFont="1" applyBorder="1" applyAlignment="1">
      <alignment horizontal="center" vertical="center" wrapText="1"/>
    </xf>
    <xf numFmtId="16" fontId="24" fillId="0" borderId="4" xfId="1" quotePrefix="1" applyNumberFormat="1" applyFont="1" applyBorder="1" applyAlignment="1">
      <alignment horizontal="center" vertical="center"/>
    </xf>
    <xf numFmtId="166" fontId="23" fillId="0" borderId="7" xfId="1" quotePrefix="1" applyNumberFormat="1" applyFont="1" applyBorder="1" applyAlignment="1">
      <alignment horizontal="center"/>
    </xf>
    <xf numFmtId="0" fontId="8" fillId="0" borderId="4" xfId="0" applyFont="1" applyBorder="1" applyAlignment="1">
      <alignment horizontal="center" vertical="center" wrapText="1"/>
    </xf>
    <xf numFmtId="0" fontId="16" fillId="0" borderId="0" xfId="0" applyFont="1"/>
    <xf numFmtId="0" fontId="24" fillId="0" borderId="4" xfId="1" quotePrefix="1" applyNumberFormat="1" applyFont="1" applyBorder="1" applyAlignment="1">
      <alignment horizontal="center"/>
    </xf>
    <xf numFmtId="0" fontId="24" fillId="0" borderId="4" xfId="1" quotePrefix="1" applyNumberFormat="1" applyFont="1" applyFill="1" applyBorder="1" applyAlignment="1">
      <alignment horizontal="center"/>
    </xf>
    <xf numFmtId="166" fontId="23" fillId="0" borderId="4" xfId="1" quotePrefix="1" applyNumberFormat="1" applyFont="1" applyBorder="1" applyAlignment="1">
      <alignment horizontal="center"/>
    </xf>
    <xf numFmtId="0" fontId="24" fillId="0" borderId="4" xfId="1" applyNumberFormat="1" applyFont="1" applyBorder="1" applyAlignment="1">
      <alignment horizontal="center"/>
    </xf>
    <xf numFmtId="0" fontId="8" fillId="0" borderId="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16" fillId="0" borderId="4" xfId="0" applyFont="1" applyBorder="1" applyAlignment="1">
      <alignment horizontal="center" vertical="center" wrapText="1"/>
    </xf>
    <xf numFmtId="166" fontId="23" fillId="0" borderId="9" xfId="1" quotePrefix="1" applyNumberFormat="1" applyFont="1" applyBorder="1" applyAlignment="1">
      <alignment horizontal="center"/>
    </xf>
    <xf numFmtId="0" fontId="8" fillId="0" borderId="2" xfId="0" applyFont="1" applyBorder="1" applyAlignment="1">
      <alignment horizontal="center" vertical="center" wrapText="1"/>
    </xf>
    <xf numFmtId="0" fontId="16" fillId="0" borderId="3" xfId="0" applyFont="1" applyBorder="1" applyAlignment="1">
      <alignment horizontal="center" vertical="center" wrapText="1"/>
    </xf>
    <xf numFmtId="166" fontId="16" fillId="0" borderId="8" xfId="1" applyNumberFormat="1" applyFont="1" applyBorder="1" applyAlignment="1">
      <alignment horizontal="center" vertical="center" wrapText="1"/>
    </xf>
    <xf numFmtId="167" fontId="0" fillId="0" borderId="0" xfId="0" applyNumberFormat="1" applyAlignment="1">
      <alignment vertical="center"/>
    </xf>
    <xf numFmtId="0" fontId="16" fillId="0" borderId="0" xfId="0" quotePrefix="1" applyFont="1" applyAlignment="1">
      <alignment horizontal="left" vertical="top" wrapText="1"/>
    </xf>
    <xf numFmtId="0" fontId="3" fillId="0" borderId="0" xfId="0" applyFont="1" applyAlignment="1">
      <alignment horizontal="center" vertical="center" wrapText="1"/>
    </xf>
    <xf numFmtId="0" fontId="16" fillId="0" borderId="0" xfId="0" quotePrefix="1" applyFont="1" applyAlignment="1">
      <alignment horizontal="justify" vertical="top"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cellXfs>
  <cellStyles count="3">
    <cellStyle name="Comma" xfId="1" builtinId="3"/>
    <cellStyle name="Comma 2" xfId="2" xr:uid="{7F567D52-E2C1-4982-9E85-45FF8A4194A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BD216-03A7-43DD-8EB1-5224A5D4A8E1}">
  <sheetPr>
    <pageSetUpPr fitToPage="1"/>
  </sheetPr>
  <dimension ref="A1:P99"/>
  <sheetViews>
    <sheetView showGridLines="0" tabSelected="1" view="pageBreakPreview" zoomScaleNormal="110" zoomScaleSheetLayoutView="100" workbookViewId="0"/>
  </sheetViews>
  <sheetFormatPr defaultColWidth="9.109375" defaultRowHeight="13.8" x14ac:dyDescent="0.25"/>
  <cols>
    <col min="1" max="1" width="8.33203125" style="1" customWidth="1"/>
    <col min="2" max="2" width="16.88671875" style="1" customWidth="1"/>
    <col min="3" max="3" width="16.88671875" style="1" bestFit="1" customWidth="1"/>
    <col min="4" max="5" width="16.88671875" style="1" customWidth="1"/>
    <col min="6" max="6" width="18.6640625" style="1" bestFit="1" customWidth="1"/>
    <col min="7" max="7" width="16.5546875" style="1" customWidth="1"/>
    <col min="8" max="11" width="15.33203125" style="1" customWidth="1"/>
    <col min="12" max="12" width="16.33203125" style="1" customWidth="1"/>
    <col min="13" max="13" width="11.5546875" style="1" bestFit="1" customWidth="1"/>
    <col min="14" max="16384" width="9.109375" style="1"/>
  </cols>
  <sheetData>
    <row r="1" spans="1:12" ht="17.399999999999999" x14ac:dyDescent="0.3">
      <c r="I1" s="2" t="s">
        <v>0</v>
      </c>
    </row>
    <row r="2" spans="1:12" ht="14.4" customHeight="1" x14ac:dyDescent="0.25">
      <c r="A2" s="106" t="s">
        <v>1</v>
      </c>
      <c r="B2" s="106"/>
      <c r="C2" s="106"/>
      <c r="D2" s="106"/>
      <c r="E2" s="106"/>
      <c r="F2" s="106"/>
      <c r="G2" s="106"/>
      <c r="H2" s="106"/>
      <c r="I2" s="106"/>
      <c r="J2" s="4"/>
      <c r="K2" s="4"/>
      <c r="L2" s="5"/>
    </row>
    <row r="3" spans="1:12" ht="6.6" customHeight="1" x14ac:dyDescent="0.25">
      <c r="A3" s="6"/>
      <c r="B3" s="6"/>
      <c r="C3" s="6"/>
      <c r="D3" s="6"/>
      <c r="E3" s="6"/>
      <c r="F3" s="6"/>
      <c r="G3" s="6"/>
      <c r="H3" s="6"/>
      <c r="I3" s="6"/>
      <c r="J3" s="6"/>
    </row>
    <row r="4" spans="1:12" ht="15.6" x14ac:dyDescent="0.25">
      <c r="A4" s="7" t="s">
        <v>2</v>
      </c>
    </row>
    <row r="5" spans="1:12" ht="6.6" customHeight="1" x14ac:dyDescent="0.25">
      <c r="A5" s="8"/>
    </row>
    <row r="6" spans="1:12" x14ac:dyDescent="0.25">
      <c r="A6" s="9" t="s">
        <v>3</v>
      </c>
      <c r="B6" s="9" t="s">
        <v>72</v>
      </c>
    </row>
    <row r="7" spans="1:12" ht="8.4" customHeight="1" x14ac:dyDescent="0.25">
      <c r="A7" s="10"/>
    </row>
    <row r="8" spans="1:12" ht="69" customHeight="1" x14ac:dyDescent="0.25">
      <c r="A8" s="11" t="s">
        <v>4</v>
      </c>
      <c r="B8" s="108" t="s">
        <v>5</v>
      </c>
      <c r="C8" s="109"/>
      <c r="D8" s="110"/>
      <c r="E8" s="14" t="s">
        <v>6</v>
      </c>
      <c r="F8" s="15" t="s">
        <v>7</v>
      </c>
      <c r="G8" s="15" t="s">
        <v>8</v>
      </c>
      <c r="H8" s="15" t="s">
        <v>9</v>
      </c>
      <c r="I8" s="15" t="s">
        <v>10</v>
      </c>
    </row>
    <row r="9" spans="1:12" ht="14.4" x14ac:dyDescent="0.25">
      <c r="A9" s="15"/>
      <c r="B9" s="75" t="s">
        <v>73</v>
      </c>
      <c r="C9" s="69"/>
      <c r="D9" s="70"/>
      <c r="E9" s="18"/>
      <c r="F9" s="19" t="s">
        <v>11</v>
      </c>
      <c r="G9" s="19" t="s">
        <v>12</v>
      </c>
      <c r="H9" s="19" t="s">
        <v>13</v>
      </c>
      <c r="I9" s="20"/>
    </row>
    <row r="10" spans="1:12" x14ac:dyDescent="0.25">
      <c r="A10" s="15"/>
      <c r="B10" s="12"/>
      <c r="C10" s="16"/>
      <c r="D10" s="17"/>
      <c r="E10" s="71" t="s">
        <v>14</v>
      </c>
      <c r="F10" s="19"/>
      <c r="G10" s="19"/>
      <c r="H10" s="21">
        <f>F10-G10</f>
        <v>0</v>
      </c>
      <c r="I10" s="20"/>
    </row>
    <row r="11" spans="1:12" s="22" customFormat="1" x14ac:dyDescent="0.25">
      <c r="A11" s="15"/>
      <c r="B11" s="12"/>
      <c r="C11" s="16"/>
      <c r="D11" s="17"/>
      <c r="E11" s="71" t="s">
        <v>15</v>
      </c>
      <c r="F11" s="19"/>
      <c r="G11" s="19"/>
      <c r="H11" s="21">
        <f t="shared" ref="H11:H15" si="0">F11-G11</f>
        <v>0</v>
      </c>
      <c r="I11" s="19"/>
    </row>
    <row r="12" spans="1:12" s="22" customFormat="1" x14ac:dyDescent="0.25">
      <c r="A12" s="15"/>
      <c r="B12" s="12"/>
      <c r="C12" s="16"/>
      <c r="D12" s="17"/>
      <c r="E12" s="71" t="s">
        <v>16</v>
      </c>
      <c r="F12" s="19"/>
      <c r="G12" s="19"/>
      <c r="H12" s="21">
        <f t="shared" si="0"/>
        <v>0</v>
      </c>
      <c r="I12" s="15"/>
    </row>
    <row r="13" spans="1:12" s="22" customFormat="1" x14ac:dyDescent="0.25">
      <c r="A13" s="15"/>
      <c r="B13" s="12"/>
      <c r="C13" s="16"/>
      <c r="D13" s="17"/>
      <c r="E13" s="71" t="s">
        <v>17</v>
      </c>
      <c r="F13" s="19"/>
      <c r="G13" s="19"/>
      <c r="H13" s="21">
        <f t="shared" si="0"/>
        <v>0</v>
      </c>
      <c r="I13" s="15"/>
    </row>
    <row r="14" spans="1:12" s="22" customFormat="1" x14ac:dyDescent="0.25">
      <c r="A14" s="15"/>
      <c r="B14" s="12"/>
      <c r="C14" s="16"/>
      <c r="D14" s="17"/>
      <c r="E14" s="71" t="s">
        <v>18</v>
      </c>
      <c r="F14" s="19"/>
      <c r="G14" s="23"/>
      <c r="H14" s="21">
        <f t="shared" si="0"/>
        <v>0</v>
      </c>
      <c r="I14" s="23"/>
    </row>
    <row r="15" spans="1:12" s="22" customFormat="1" x14ac:dyDescent="0.25">
      <c r="A15" s="15"/>
      <c r="B15" s="12"/>
      <c r="C15" s="16"/>
      <c r="D15" s="17"/>
      <c r="E15" s="71" t="s">
        <v>19</v>
      </c>
      <c r="F15" s="19"/>
      <c r="G15" s="23"/>
      <c r="H15" s="21">
        <f t="shared" si="0"/>
        <v>0</v>
      </c>
      <c r="I15" s="23"/>
    </row>
    <row r="16" spans="1:12" ht="14.4" thickBot="1" x14ac:dyDescent="0.3">
      <c r="A16" s="15"/>
      <c r="B16" s="12"/>
      <c r="C16" s="13"/>
      <c r="D16" s="14" t="s">
        <v>20</v>
      </c>
      <c r="E16" s="13"/>
      <c r="F16" s="24">
        <f>SUM(F10:F15)</f>
        <v>0</v>
      </c>
      <c r="G16" s="24">
        <f>SUM(G10:G15)</f>
        <v>0</v>
      </c>
      <c r="H16" s="24">
        <f>SUM(H10:H15)</f>
        <v>0</v>
      </c>
      <c r="I16" s="19"/>
    </row>
    <row r="17" spans="1:16" ht="14.4" thickTop="1" x14ac:dyDescent="0.25">
      <c r="A17" s="63" t="s">
        <v>71</v>
      </c>
    </row>
    <row r="18" spans="1:16" ht="10.8" customHeight="1" x14ac:dyDescent="0.25">
      <c r="A18" s="25"/>
    </row>
    <row r="19" spans="1:16" x14ac:dyDescent="0.25">
      <c r="A19" s="26" t="s">
        <v>21</v>
      </c>
      <c r="B19" s="9" t="s">
        <v>22</v>
      </c>
    </row>
    <row r="20" spans="1:16" ht="13.8" customHeight="1" x14ac:dyDescent="0.25">
      <c r="A20" s="10"/>
      <c r="F20" s="111" t="s">
        <v>23</v>
      </c>
      <c r="G20" s="111"/>
      <c r="H20" s="111"/>
    </row>
    <row r="21" spans="1:16" ht="66" customHeight="1" x14ac:dyDescent="0.25">
      <c r="A21" s="11" t="s">
        <v>4</v>
      </c>
      <c r="B21" s="27" t="s">
        <v>5</v>
      </c>
      <c r="C21" s="27"/>
      <c r="D21" s="27"/>
      <c r="E21" s="15" t="s">
        <v>6</v>
      </c>
      <c r="F21" s="15" t="s">
        <v>24</v>
      </c>
      <c r="G21" s="15" t="s">
        <v>8</v>
      </c>
      <c r="H21" s="15" t="s">
        <v>9</v>
      </c>
      <c r="I21" s="15" t="s">
        <v>10</v>
      </c>
      <c r="P21" s="1" t="s">
        <v>25</v>
      </c>
    </row>
    <row r="22" spans="1:16" s="22" customFormat="1" ht="14.4" x14ac:dyDescent="0.25">
      <c r="A22" s="28"/>
      <c r="B22" s="29"/>
      <c r="C22" s="30"/>
      <c r="D22" s="31"/>
      <c r="E22" s="18"/>
      <c r="F22" s="19" t="s">
        <v>11</v>
      </c>
      <c r="G22" s="19" t="s">
        <v>12</v>
      </c>
      <c r="H22" s="19" t="s">
        <v>13</v>
      </c>
      <c r="I22" s="20"/>
    </row>
    <row r="23" spans="1:16" s="22" customFormat="1" x14ac:dyDescent="0.25">
      <c r="A23" s="28"/>
      <c r="B23" s="29"/>
      <c r="C23" s="30"/>
      <c r="D23" s="31"/>
      <c r="E23" s="71" t="s">
        <v>14</v>
      </c>
      <c r="F23" s="19"/>
      <c r="G23" s="19"/>
      <c r="H23" s="21">
        <f t="shared" ref="H23:H28" si="1">F23-G23</f>
        <v>0</v>
      </c>
      <c r="I23" s="20"/>
    </row>
    <row r="24" spans="1:16" x14ac:dyDescent="0.25">
      <c r="A24" s="15"/>
      <c r="B24" s="12"/>
      <c r="C24" s="13"/>
      <c r="D24" s="14"/>
      <c r="E24" s="71" t="s">
        <v>15</v>
      </c>
      <c r="F24" s="15"/>
      <c r="G24" s="23"/>
      <c r="H24" s="21">
        <f t="shared" si="1"/>
        <v>0</v>
      </c>
      <c r="I24" s="19"/>
    </row>
    <row r="25" spans="1:16" x14ac:dyDescent="0.25">
      <c r="A25" s="15"/>
      <c r="B25" s="12"/>
      <c r="C25" s="13"/>
      <c r="D25" s="14"/>
      <c r="E25" s="72" t="s">
        <v>16</v>
      </c>
      <c r="F25" s="15"/>
      <c r="G25" s="23"/>
      <c r="H25" s="21">
        <f t="shared" si="1"/>
        <v>0</v>
      </c>
      <c r="I25" s="15"/>
    </row>
    <row r="26" spans="1:16" x14ac:dyDescent="0.25">
      <c r="A26" s="15"/>
      <c r="B26" s="12"/>
      <c r="C26" s="13"/>
      <c r="D26" s="14"/>
      <c r="E26" s="73" t="s">
        <v>17</v>
      </c>
      <c r="F26" s="15"/>
      <c r="G26" s="23"/>
      <c r="H26" s="21">
        <f t="shared" si="1"/>
        <v>0</v>
      </c>
      <c r="I26" s="15"/>
    </row>
    <row r="27" spans="1:16" x14ac:dyDescent="0.25">
      <c r="A27" s="15"/>
      <c r="B27" s="12"/>
      <c r="C27" s="13"/>
      <c r="D27" s="14"/>
      <c r="E27" s="72" t="s">
        <v>18</v>
      </c>
      <c r="F27" s="15"/>
      <c r="G27" s="23"/>
      <c r="H27" s="21">
        <f t="shared" si="1"/>
        <v>0</v>
      </c>
      <c r="I27" s="23"/>
    </row>
    <row r="28" spans="1:16" ht="14.4" thickBot="1" x14ac:dyDescent="0.3">
      <c r="A28" s="15"/>
      <c r="B28" s="12"/>
      <c r="C28" s="13"/>
      <c r="D28" s="14"/>
      <c r="E28" s="74" t="s">
        <v>19</v>
      </c>
      <c r="F28" s="32"/>
      <c r="G28" s="33"/>
      <c r="H28" s="34">
        <f t="shared" si="1"/>
        <v>0</v>
      </c>
      <c r="I28" s="33"/>
    </row>
    <row r="29" spans="1:16" ht="14.4" thickBot="1" x14ac:dyDescent="0.3">
      <c r="A29" s="15"/>
      <c r="B29" s="12"/>
      <c r="C29" s="13"/>
      <c r="D29" s="14" t="s">
        <v>20</v>
      </c>
      <c r="E29" s="14"/>
      <c r="F29" s="24">
        <f>SUM(F23:F28)</f>
        <v>0</v>
      </c>
      <c r="G29" s="24">
        <f t="shared" ref="G29:H29" si="2">SUM(G23:G28)</f>
        <v>0</v>
      </c>
      <c r="H29" s="24">
        <f t="shared" si="2"/>
        <v>0</v>
      </c>
      <c r="I29" s="24"/>
    </row>
    <row r="30" spans="1:16" ht="27" customHeight="1" thickTop="1" x14ac:dyDescent="0.35">
      <c r="A30" s="25"/>
      <c r="C30" s="35"/>
      <c r="D30" s="35"/>
      <c r="E30" s="35"/>
      <c r="F30" s="35"/>
      <c r="G30" s="35"/>
      <c r="H30" s="35"/>
      <c r="I30" s="36" t="s">
        <v>26</v>
      </c>
      <c r="J30" s="37"/>
    </row>
    <row r="31" spans="1:16" ht="17.399999999999999" x14ac:dyDescent="0.3">
      <c r="I31" s="2" t="s">
        <v>0</v>
      </c>
    </row>
    <row r="32" spans="1:16" ht="14.4" customHeight="1" x14ac:dyDescent="0.25">
      <c r="A32" s="106" t="s">
        <v>1</v>
      </c>
      <c r="B32" s="106"/>
      <c r="C32" s="106"/>
      <c r="D32" s="106"/>
      <c r="E32" s="106"/>
      <c r="F32" s="106"/>
      <c r="G32" s="106"/>
      <c r="H32" s="106"/>
      <c r="I32" s="106"/>
      <c r="J32" s="4"/>
      <c r="K32" s="4"/>
      <c r="L32" s="5"/>
    </row>
    <row r="33" spans="1:10" ht="9" customHeight="1" x14ac:dyDescent="0.25"/>
    <row r="34" spans="1:10" x14ac:dyDescent="0.25">
      <c r="A34" s="26" t="s">
        <v>27</v>
      </c>
      <c r="B34" s="9" t="s">
        <v>28</v>
      </c>
    </row>
    <row r="35" spans="1:10" x14ac:dyDescent="0.25">
      <c r="A35" s="10"/>
    </row>
    <row r="36" spans="1:10" ht="24" customHeight="1" x14ac:dyDescent="0.25">
      <c r="A36" s="112" t="s">
        <v>4</v>
      </c>
      <c r="B36" s="114" t="s">
        <v>5</v>
      </c>
      <c r="C36" s="115"/>
      <c r="D36" s="116"/>
      <c r="E36" s="38"/>
      <c r="F36" s="111" t="s">
        <v>29</v>
      </c>
      <c r="G36" s="111"/>
      <c r="H36" s="111"/>
      <c r="I36" s="112" t="s">
        <v>10</v>
      </c>
      <c r="J36" s="39"/>
    </row>
    <row r="37" spans="1:10" ht="65.400000000000006" customHeight="1" x14ac:dyDescent="0.25">
      <c r="A37" s="113"/>
      <c r="B37" s="117"/>
      <c r="C37" s="118"/>
      <c r="D37" s="119"/>
      <c r="E37" s="15" t="s">
        <v>6</v>
      </c>
      <c r="F37" s="15" t="s">
        <v>24</v>
      </c>
      <c r="G37" s="15" t="s">
        <v>8</v>
      </c>
      <c r="H37" s="15" t="s">
        <v>9</v>
      </c>
      <c r="I37" s="113"/>
    </row>
    <row r="38" spans="1:10" s="22" customFormat="1" ht="13.2" x14ac:dyDescent="0.25">
      <c r="A38" s="28"/>
      <c r="B38" s="29"/>
      <c r="C38" s="30"/>
      <c r="D38" s="31"/>
      <c r="E38" s="31"/>
      <c r="F38" s="19" t="s">
        <v>11</v>
      </c>
      <c r="G38" s="19" t="s">
        <v>12</v>
      </c>
      <c r="H38" s="19" t="s">
        <v>13</v>
      </c>
      <c r="I38" s="28"/>
    </row>
    <row r="39" spans="1:10" s="22" customFormat="1" x14ac:dyDescent="0.25">
      <c r="A39" s="28"/>
      <c r="B39" s="29"/>
      <c r="C39" s="30"/>
      <c r="D39" s="31"/>
      <c r="E39" s="71" t="s">
        <v>14</v>
      </c>
      <c r="F39" s="19"/>
      <c r="G39" s="19"/>
      <c r="H39" s="19"/>
      <c r="I39" s="28"/>
    </row>
    <row r="40" spans="1:10" s="22" customFormat="1" x14ac:dyDescent="0.25">
      <c r="A40" s="28"/>
      <c r="B40" s="29"/>
      <c r="C40" s="30"/>
      <c r="D40" s="31"/>
      <c r="E40" s="71" t="s">
        <v>15</v>
      </c>
      <c r="F40" s="19"/>
      <c r="G40" s="19"/>
      <c r="H40" s="19"/>
      <c r="I40" s="28"/>
    </row>
    <row r="41" spans="1:10" s="22" customFormat="1" x14ac:dyDescent="0.25">
      <c r="A41" s="28"/>
      <c r="B41" s="29"/>
      <c r="C41" s="30"/>
      <c r="D41" s="31"/>
      <c r="E41" s="72" t="s">
        <v>16</v>
      </c>
      <c r="F41" s="19"/>
      <c r="G41" s="19"/>
      <c r="H41" s="19"/>
      <c r="I41" s="28"/>
    </row>
    <row r="42" spans="1:10" x14ac:dyDescent="0.25">
      <c r="A42" s="15"/>
      <c r="B42" s="12"/>
      <c r="C42" s="13"/>
      <c r="D42" s="14"/>
      <c r="E42" s="73" t="s">
        <v>17</v>
      </c>
      <c r="F42" s="15"/>
      <c r="G42" s="23"/>
      <c r="H42" s="23"/>
      <c r="I42" s="15"/>
    </row>
    <row r="43" spans="1:10" x14ac:dyDescent="0.25">
      <c r="A43" s="15"/>
      <c r="B43" s="12"/>
      <c r="C43" s="13"/>
      <c r="D43" s="14"/>
      <c r="E43" s="72" t="s">
        <v>18</v>
      </c>
      <c r="F43" s="15"/>
      <c r="G43" s="23"/>
      <c r="H43" s="23"/>
      <c r="I43" s="15"/>
    </row>
    <row r="44" spans="1:10" x14ac:dyDescent="0.25">
      <c r="A44" s="15"/>
      <c r="B44" s="12"/>
      <c r="C44" s="13"/>
      <c r="D44" s="14"/>
      <c r="E44" s="74" t="s">
        <v>19</v>
      </c>
      <c r="F44" s="15"/>
      <c r="G44" s="23"/>
      <c r="H44" s="23"/>
      <c r="I44" s="15"/>
    </row>
    <row r="45" spans="1:10" ht="14.4" thickBot="1" x14ac:dyDescent="0.3">
      <c r="A45" s="15"/>
      <c r="B45" s="12"/>
      <c r="C45" s="13"/>
      <c r="D45" s="14" t="s">
        <v>20</v>
      </c>
      <c r="E45" s="15"/>
      <c r="F45" s="24">
        <f>SUM(F39:F44)</f>
        <v>0</v>
      </c>
      <c r="G45" s="24">
        <f>SUM(G39:G44)</f>
        <v>0</v>
      </c>
      <c r="H45" s="24">
        <f>SUM(H39:H44)</f>
        <v>0</v>
      </c>
      <c r="I45" s="15"/>
    </row>
    <row r="46" spans="1:10" ht="14.4" thickTop="1" x14ac:dyDescent="0.25">
      <c r="A46" s="37"/>
      <c r="B46" s="37"/>
      <c r="C46" s="37"/>
      <c r="D46" s="37"/>
      <c r="E46" s="37"/>
      <c r="F46" s="35"/>
      <c r="G46" s="35"/>
      <c r="H46" s="35"/>
      <c r="I46" s="37"/>
    </row>
    <row r="47" spans="1:10" x14ac:dyDescent="0.25">
      <c r="A47" s="40" t="s">
        <v>30</v>
      </c>
      <c r="B47" s="41"/>
      <c r="C47" s="41"/>
      <c r="D47" s="41"/>
      <c r="E47" s="41"/>
      <c r="F47" s="41"/>
      <c r="G47" s="40" t="s">
        <v>31</v>
      </c>
      <c r="H47" s="41"/>
      <c r="I47" s="41"/>
    </row>
    <row r="48" spans="1:10" x14ac:dyDescent="0.25">
      <c r="A48" s="40" t="s">
        <v>32</v>
      </c>
      <c r="B48" s="41"/>
      <c r="C48" s="41"/>
      <c r="D48" s="41"/>
      <c r="E48" s="41"/>
      <c r="F48" s="41"/>
      <c r="G48" s="40" t="s">
        <v>33</v>
      </c>
      <c r="H48" s="41"/>
      <c r="I48" s="41"/>
    </row>
    <row r="49" spans="1:12" x14ac:dyDescent="0.25">
      <c r="A49" s="40" t="s">
        <v>34</v>
      </c>
      <c r="B49" s="41"/>
      <c r="C49" s="41"/>
      <c r="D49" s="41"/>
      <c r="E49" s="41"/>
      <c r="F49" s="41"/>
      <c r="G49" s="40" t="s">
        <v>35</v>
      </c>
      <c r="H49" s="41"/>
      <c r="I49" s="41"/>
    </row>
    <row r="50" spans="1:12" x14ac:dyDescent="0.25">
      <c r="A50" s="40" t="s">
        <v>36</v>
      </c>
      <c r="B50" s="41"/>
      <c r="C50" s="41"/>
      <c r="D50" s="41"/>
      <c r="E50" s="41"/>
      <c r="F50" s="41"/>
      <c r="G50" s="40" t="s">
        <v>37</v>
      </c>
      <c r="H50" s="41"/>
      <c r="I50" s="41"/>
    </row>
    <row r="51" spans="1:12" x14ac:dyDescent="0.25">
      <c r="A51" s="40" t="s">
        <v>38</v>
      </c>
      <c r="B51" s="41"/>
      <c r="C51" s="41"/>
      <c r="D51" s="41"/>
      <c r="E51" s="41"/>
      <c r="F51" s="41"/>
      <c r="G51" s="40" t="s">
        <v>39</v>
      </c>
      <c r="H51" s="41"/>
      <c r="I51" s="41"/>
    </row>
    <row r="52" spans="1:12" x14ac:dyDescent="0.25">
      <c r="A52" s="40" t="s">
        <v>40</v>
      </c>
      <c r="B52" s="41"/>
      <c r="C52" s="41"/>
      <c r="D52" s="41"/>
      <c r="E52" s="41"/>
      <c r="F52" s="41"/>
      <c r="G52" s="40" t="s">
        <v>41</v>
      </c>
      <c r="H52" s="41"/>
      <c r="I52" s="41"/>
    </row>
    <row r="53" spans="1:12" x14ac:dyDescent="0.25">
      <c r="A53" s="40"/>
      <c r="B53" s="41"/>
      <c r="C53" s="41"/>
      <c r="D53" s="41"/>
      <c r="E53" s="41"/>
      <c r="F53" s="41"/>
      <c r="G53" s="40"/>
      <c r="H53" s="41"/>
      <c r="I53" s="41"/>
    </row>
    <row r="54" spans="1:12" x14ac:dyDescent="0.25">
      <c r="A54" s="9" t="s">
        <v>42</v>
      </c>
    </row>
    <row r="55" spans="1:12" x14ac:dyDescent="0.25">
      <c r="A55" s="1" t="s">
        <v>43</v>
      </c>
      <c r="B55" s="42" t="s">
        <v>44</v>
      </c>
    </row>
    <row r="56" spans="1:12" ht="28.8" customHeight="1" x14ac:dyDescent="0.25">
      <c r="B56" s="105" t="s">
        <v>45</v>
      </c>
      <c r="C56" s="105"/>
      <c r="D56" s="105"/>
      <c r="E56" s="105"/>
      <c r="F56" s="105"/>
      <c r="G56" s="105"/>
      <c r="H56" s="105"/>
      <c r="I56" s="105"/>
    </row>
    <row r="57" spans="1:12" ht="16.8" customHeight="1" x14ac:dyDescent="0.25">
      <c r="A57" s="44"/>
      <c r="B57" s="45"/>
      <c r="C57" s="45"/>
      <c r="D57" s="45"/>
      <c r="E57" s="45"/>
      <c r="F57" s="45"/>
      <c r="G57" s="45"/>
      <c r="H57" s="45"/>
      <c r="I57" s="45"/>
      <c r="J57" s="46"/>
      <c r="K57" s="47"/>
      <c r="L57" s="47"/>
    </row>
    <row r="58" spans="1:12" x14ac:dyDescent="0.25">
      <c r="A58" s="1" t="s">
        <v>46</v>
      </c>
      <c r="B58" s="42" t="s">
        <v>47</v>
      </c>
    </row>
    <row r="59" spans="1:12" ht="33.75" customHeight="1" x14ac:dyDescent="0.25">
      <c r="B59" s="105" t="s">
        <v>48</v>
      </c>
      <c r="C59" s="105"/>
      <c r="D59" s="105"/>
      <c r="E59" s="105"/>
      <c r="F59" s="105"/>
      <c r="G59" s="105"/>
      <c r="H59" s="105"/>
      <c r="I59" s="105"/>
    </row>
    <row r="60" spans="1:12" ht="15" customHeight="1" x14ac:dyDescent="0.35">
      <c r="A60" s="48"/>
      <c r="B60" s="42"/>
      <c r="C60" s="41"/>
      <c r="D60" s="41"/>
      <c r="E60" s="41"/>
      <c r="F60" s="41"/>
      <c r="G60" s="41"/>
      <c r="H60" s="41"/>
      <c r="I60" s="36" t="s">
        <v>26</v>
      </c>
    </row>
    <row r="61" spans="1:12" ht="17.399999999999999" x14ac:dyDescent="0.3">
      <c r="I61" s="2" t="s">
        <v>0</v>
      </c>
    </row>
    <row r="62" spans="1:12" ht="14.4" customHeight="1" x14ac:dyDescent="0.25">
      <c r="A62" s="106" t="s">
        <v>1</v>
      </c>
      <c r="B62" s="106"/>
      <c r="C62" s="106"/>
      <c r="D62" s="106"/>
      <c r="E62" s="106"/>
      <c r="F62" s="106"/>
      <c r="G62" s="106"/>
      <c r="H62" s="106"/>
      <c r="I62" s="106"/>
      <c r="J62" s="4"/>
      <c r="K62" s="4"/>
      <c r="L62" s="5"/>
    </row>
    <row r="63" spans="1:12" ht="14.4" customHeight="1" x14ac:dyDescent="0.25">
      <c r="A63" s="3"/>
      <c r="B63" s="3"/>
      <c r="C63" s="3"/>
      <c r="D63" s="3"/>
      <c r="E63" s="3"/>
      <c r="F63" s="3"/>
      <c r="G63" s="3"/>
      <c r="H63" s="3"/>
      <c r="I63" s="3"/>
      <c r="J63" s="4"/>
      <c r="K63" s="4"/>
      <c r="L63" s="5"/>
    </row>
    <row r="64" spans="1:12" x14ac:dyDescent="0.25">
      <c r="A64" s="76" t="s">
        <v>49</v>
      </c>
      <c r="B64" s="77" t="s">
        <v>50</v>
      </c>
    </row>
    <row r="65" spans="1:10" x14ac:dyDescent="0.25">
      <c r="A65" s="10"/>
    </row>
    <row r="66" spans="1:10" ht="205.2" customHeight="1" x14ac:dyDescent="0.25">
      <c r="A66" s="10"/>
      <c r="B66" s="107" t="s">
        <v>51</v>
      </c>
      <c r="C66" s="107"/>
      <c r="D66" s="107"/>
      <c r="E66" s="107"/>
      <c r="F66" s="107"/>
      <c r="G66" s="107"/>
      <c r="H66" s="107"/>
      <c r="I66" s="107"/>
    </row>
    <row r="67" spans="1:10" s="49" customFormat="1" ht="69" x14ac:dyDescent="0.25">
      <c r="B67" s="50" t="s">
        <v>52</v>
      </c>
      <c r="C67" s="51" t="s">
        <v>53</v>
      </c>
      <c r="D67" s="51" t="s">
        <v>54</v>
      </c>
      <c r="E67" s="51" t="s">
        <v>55</v>
      </c>
      <c r="F67" s="37" t="s">
        <v>8</v>
      </c>
      <c r="G67" s="37" t="s">
        <v>56</v>
      </c>
      <c r="H67" s="52"/>
      <c r="I67" s="51"/>
    </row>
    <row r="68" spans="1:10" s="49" customFormat="1" ht="41.4" x14ac:dyDescent="0.25">
      <c r="A68" s="53" t="s">
        <v>57</v>
      </c>
      <c r="B68" s="104">
        <v>38899</v>
      </c>
      <c r="C68" s="104">
        <f t="shared" ref="C68:C73" si="3">DATE(YEAR(B68)+$I$69,MONTH(B68),DAY(B68))</f>
        <v>62640</v>
      </c>
      <c r="D68" s="55">
        <f>DATEDIF($H$69,C68,"Y")</f>
        <v>45</v>
      </c>
      <c r="E68" s="78" t="s">
        <v>58</v>
      </c>
      <c r="F68" s="79" t="s">
        <v>59</v>
      </c>
      <c r="G68" s="78" t="s">
        <v>60</v>
      </c>
      <c r="H68" s="56" t="s">
        <v>61</v>
      </c>
      <c r="I68" s="57" t="s">
        <v>62</v>
      </c>
    </row>
    <row r="69" spans="1:10" s="49" customFormat="1" ht="14.4" x14ac:dyDescent="0.25">
      <c r="A69" s="53" t="s">
        <v>63</v>
      </c>
      <c r="B69" s="104">
        <v>34881</v>
      </c>
      <c r="C69" s="104">
        <f t="shared" si="3"/>
        <v>58623</v>
      </c>
      <c r="D69" s="55">
        <f t="shared" ref="D69:D73" si="4">DATEDIF($H$69,C69,"Y")</f>
        <v>34</v>
      </c>
      <c r="E69" s="80">
        <f>(110+10+5)*(15000*1/22)</f>
        <v>85227.272727272735</v>
      </c>
      <c r="F69" s="81">
        <f>5*(15000*1/22)</f>
        <v>3409.0909090909095</v>
      </c>
      <c r="G69" s="82">
        <f>E69-F69</f>
        <v>81818.181818181823</v>
      </c>
      <c r="H69" s="59">
        <v>46203</v>
      </c>
      <c r="I69" s="59" t="s">
        <v>64</v>
      </c>
    </row>
    <row r="70" spans="1:10" s="49" customFormat="1" ht="14.4" x14ac:dyDescent="0.25">
      <c r="A70" s="53" t="s">
        <v>65</v>
      </c>
      <c r="B70" s="104">
        <v>30864</v>
      </c>
      <c r="C70" s="104">
        <f t="shared" si="3"/>
        <v>54605</v>
      </c>
      <c r="D70" s="55">
        <f t="shared" si="4"/>
        <v>23</v>
      </c>
      <c r="E70" s="80">
        <f>(110+10+16)*(20000*1/22)</f>
        <v>123636.36363636365</v>
      </c>
      <c r="F70" s="81">
        <f>16*(20000*1/22)</f>
        <v>14545.454545454546</v>
      </c>
      <c r="G70" s="82">
        <f>E70-F70</f>
        <v>109090.9090909091</v>
      </c>
      <c r="H70" s="60"/>
      <c r="I70" s="61"/>
    </row>
    <row r="71" spans="1:10" s="49" customFormat="1" ht="14.4" x14ac:dyDescent="0.25">
      <c r="A71" s="53" t="s">
        <v>66</v>
      </c>
      <c r="B71" s="104">
        <v>26115</v>
      </c>
      <c r="C71" s="104">
        <f t="shared" si="3"/>
        <v>49857</v>
      </c>
      <c r="D71" s="55">
        <f t="shared" si="4"/>
        <v>10</v>
      </c>
      <c r="E71" s="80">
        <f>(110+10+11)*(25000*1/22)</f>
        <v>148863.63636363635</v>
      </c>
      <c r="F71" s="81">
        <f>11*(25000*1/22)</f>
        <v>12499.999999999998</v>
      </c>
      <c r="G71" s="82">
        <f t="shared" ref="G71" si="5">E71-F71</f>
        <v>136363.63636363635</v>
      </c>
      <c r="H71" s="60"/>
      <c r="J71" s="58"/>
    </row>
    <row r="72" spans="1:10" s="49" customFormat="1" ht="14.4" x14ac:dyDescent="0.25">
      <c r="A72" s="53" t="s">
        <v>67</v>
      </c>
      <c r="B72" s="104">
        <v>24289</v>
      </c>
      <c r="C72" s="104">
        <f t="shared" si="3"/>
        <v>48030</v>
      </c>
      <c r="D72" s="55">
        <f t="shared" si="4"/>
        <v>5</v>
      </c>
      <c r="E72" s="80">
        <f>(110+20+7)*(40000*1/22)</f>
        <v>249090.90909090909</v>
      </c>
      <c r="F72" s="80">
        <f>(7)*(40000*1/22)</f>
        <v>12727.272727272728</v>
      </c>
      <c r="G72" s="82">
        <f>E72-F72</f>
        <v>236363.63636363635</v>
      </c>
      <c r="H72" s="60"/>
      <c r="I72" s="61"/>
    </row>
    <row r="73" spans="1:10" s="49" customFormat="1" ht="14.4" x14ac:dyDescent="0.25">
      <c r="A73" s="53" t="s">
        <v>68</v>
      </c>
      <c r="B73" s="104">
        <v>22828</v>
      </c>
      <c r="C73" s="104">
        <f t="shared" si="3"/>
        <v>46569</v>
      </c>
      <c r="D73" s="55">
        <f t="shared" si="4"/>
        <v>1</v>
      </c>
      <c r="E73" s="80">
        <f>(110+10+15)*(60000*1/22)</f>
        <v>368181.81818181823</v>
      </c>
      <c r="F73" s="80">
        <f>(110+10+15)*(60000*1/22)</f>
        <v>368181.81818181823</v>
      </c>
      <c r="G73" s="82">
        <f>E73-F73</f>
        <v>0</v>
      </c>
      <c r="H73" s="60"/>
      <c r="I73" s="61"/>
    </row>
    <row r="74" spans="1:10" s="49" customFormat="1" ht="15" thickBot="1" x14ac:dyDescent="0.3">
      <c r="A74" s="51"/>
      <c r="C74" s="54"/>
      <c r="D74" s="51"/>
      <c r="E74" s="83">
        <f>SUM(E69:E73)+58636.36</f>
        <v>1033636.36</v>
      </c>
      <c r="F74" s="83">
        <f>SUM(F69:F73)+4091.91</f>
        <v>415455.54636363639</v>
      </c>
      <c r="G74" s="83">
        <f>SUM(G69:G73)+54545</f>
        <v>618181.36363636365</v>
      </c>
      <c r="H74" s="62"/>
      <c r="I74" s="51"/>
    </row>
    <row r="75" spans="1:10" ht="14.4" thickTop="1" x14ac:dyDescent="0.25">
      <c r="A75" s="10"/>
    </row>
    <row r="76" spans="1:10" ht="64.8" customHeight="1" x14ac:dyDescent="0.25">
      <c r="A76" s="11" t="s">
        <v>4</v>
      </c>
      <c r="B76" s="108" t="s">
        <v>5</v>
      </c>
      <c r="C76" s="109"/>
      <c r="D76" s="110"/>
      <c r="E76" s="15" t="s">
        <v>6</v>
      </c>
      <c r="F76" s="15" t="s">
        <v>69</v>
      </c>
      <c r="G76" s="15" t="s">
        <v>8</v>
      </c>
      <c r="H76" s="15" t="s">
        <v>9</v>
      </c>
      <c r="I76" s="15" t="s">
        <v>10</v>
      </c>
    </row>
    <row r="77" spans="1:10" s="91" customFormat="1" ht="14.4" x14ac:dyDescent="0.25">
      <c r="A77" s="84"/>
      <c r="B77" s="85" t="s">
        <v>70</v>
      </c>
      <c r="C77" s="86"/>
      <c r="D77" s="87"/>
      <c r="E77" s="88" t="s">
        <v>14</v>
      </c>
      <c r="F77" s="89">
        <f>E73</f>
        <v>368181.81818181823</v>
      </c>
      <c r="G77" s="89">
        <f>F73</f>
        <v>368181.81818181823</v>
      </c>
      <c r="H77" s="89">
        <f>F77-G77</f>
        <v>0</v>
      </c>
      <c r="I77" s="90"/>
    </row>
    <row r="78" spans="1:10" s="91" customFormat="1" ht="14.4" x14ac:dyDescent="0.25">
      <c r="A78" s="84"/>
      <c r="B78" s="85" t="s">
        <v>70</v>
      </c>
      <c r="C78" s="86"/>
      <c r="D78" s="87"/>
      <c r="E78" s="88" t="s">
        <v>15</v>
      </c>
      <c r="F78" s="89">
        <f>E72</f>
        <v>249090.90909090909</v>
      </c>
      <c r="G78" s="89">
        <f>F72</f>
        <v>12727.272727272728</v>
      </c>
      <c r="H78" s="89">
        <f>F78-G78</f>
        <v>236363.63636363635</v>
      </c>
      <c r="I78" s="90"/>
    </row>
    <row r="79" spans="1:10" s="91" customFormat="1" ht="14.4" x14ac:dyDescent="0.3">
      <c r="A79" s="84"/>
      <c r="B79" s="85" t="s">
        <v>70</v>
      </c>
      <c r="C79" s="86"/>
      <c r="D79" s="87"/>
      <c r="E79" s="92" t="s">
        <v>16</v>
      </c>
      <c r="F79" s="89">
        <f>E71</f>
        <v>148863.63636363635</v>
      </c>
      <c r="G79" s="89">
        <f>F71</f>
        <v>12499.999999999998</v>
      </c>
      <c r="H79" s="89">
        <f t="shared" ref="H79:H81" si="6">F79-G79</f>
        <v>136363.63636363635</v>
      </c>
      <c r="I79" s="90"/>
    </row>
    <row r="80" spans="1:10" s="91" customFormat="1" ht="14.4" x14ac:dyDescent="0.3">
      <c r="A80" s="84"/>
      <c r="B80" s="85" t="s">
        <v>70</v>
      </c>
      <c r="C80" s="86"/>
      <c r="D80" s="87"/>
      <c r="E80" s="93" t="s">
        <v>17</v>
      </c>
      <c r="F80" s="89">
        <f>E70</f>
        <v>123636.36363636365</v>
      </c>
      <c r="G80" s="89">
        <f>F70</f>
        <v>14545.454545454546</v>
      </c>
      <c r="H80" s="89">
        <f t="shared" si="6"/>
        <v>109090.9090909091</v>
      </c>
      <c r="I80" s="90"/>
    </row>
    <row r="81" spans="1:9" s="91" customFormat="1" ht="14.4" x14ac:dyDescent="0.3">
      <c r="A81" s="84"/>
      <c r="B81" s="85" t="s">
        <v>70</v>
      </c>
      <c r="C81" s="86"/>
      <c r="D81" s="87"/>
      <c r="E81" s="92" t="s">
        <v>18</v>
      </c>
      <c r="F81" s="89">
        <f>E69</f>
        <v>85227.272727272735</v>
      </c>
      <c r="G81" s="94">
        <f>F69</f>
        <v>3409.0909090909095</v>
      </c>
      <c r="H81" s="94">
        <f t="shared" si="6"/>
        <v>81818.181818181823</v>
      </c>
      <c r="I81" s="90"/>
    </row>
    <row r="82" spans="1:9" s="91" customFormat="1" ht="14.4" x14ac:dyDescent="0.3">
      <c r="A82" s="84"/>
      <c r="B82" s="85" t="s">
        <v>70</v>
      </c>
      <c r="C82" s="86"/>
      <c r="D82" s="87"/>
      <c r="E82" s="95" t="s">
        <v>19</v>
      </c>
      <c r="F82" s="89">
        <v>58636.36</v>
      </c>
      <c r="G82" s="94">
        <v>4092</v>
      </c>
      <c r="H82" s="94">
        <v>54545</v>
      </c>
      <c r="I82" s="90"/>
    </row>
    <row r="83" spans="1:9" s="91" customFormat="1" ht="14.4" thickBot="1" x14ac:dyDescent="0.3">
      <c r="A83" s="90"/>
      <c r="B83" s="96"/>
      <c r="C83" s="97"/>
      <c r="D83" s="98"/>
      <c r="E83" s="99"/>
      <c r="F83" s="100"/>
      <c r="G83" s="100"/>
      <c r="H83" s="100"/>
      <c r="I83" s="90"/>
    </row>
    <row r="84" spans="1:9" s="91" customFormat="1" ht="15" customHeight="1" thickBot="1" x14ac:dyDescent="0.3">
      <c r="A84" s="90"/>
      <c r="B84" s="96"/>
      <c r="C84" s="101"/>
      <c r="D84" s="102" t="s">
        <v>20</v>
      </c>
      <c r="E84" s="99"/>
      <c r="F84" s="103">
        <f t="shared" ref="F84:G84" si="7">SUM(F77:F83)</f>
        <v>1033636.36</v>
      </c>
      <c r="G84" s="103">
        <f t="shared" si="7"/>
        <v>415455.63636363635</v>
      </c>
      <c r="H84" s="103">
        <f>SUM(H77:H83)</f>
        <v>618181.36363636365</v>
      </c>
      <c r="I84" s="90"/>
    </row>
    <row r="85" spans="1:9" ht="14.4" thickTop="1" x14ac:dyDescent="0.25">
      <c r="A85" s="63"/>
      <c r="B85" s="37"/>
      <c r="C85" s="37"/>
      <c r="D85" s="37"/>
      <c r="E85" s="37"/>
      <c r="F85" s="35"/>
      <c r="G85" s="35"/>
      <c r="H85" s="35"/>
      <c r="I85" s="37"/>
    </row>
    <row r="86" spans="1:9" ht="17.399999999999999" x14ac:dyDescent="0.3">
      <c r="I86" s="2"/>
    </row>
    <row r="87" spans="1:9" ht="33.75" customHeight="1" x14ac:dyDescent="0.25">
      <c r="B87" s="43"/>
      <c r="C87" s="43"/>
      <c r="D87" s="43"/>
      <c r="E87" s="43"/>
      <c r="F87" s="43"/>
      <c r="G87" s="43"/>
      <c r="H87" s="43"/>
      <c r="I87" s="43"/>
    </row>
    <row r="88" spans="1:9" ht="33.75" customHeight="1" x14ac:dyDescent="0.25">
      <c r="B88" s="43"/>
      <c r="C88" s="43"/>
      <c r="D88" s="43"/>
      <c r="E88" s="43"/>
      <c r="F88" s="43"/>
      <c r="G88" s="43"/>
      <c r="H88" s="43"/>
      <c r="I88" s="43"/>
    </row>
    <row r="90" spans="1:9" x14ac:dyDescent="0.25">
      <c r="B90" s="42"/>
    </row>
    <row r="92" spans="1:9" x14ac:dyDescent="0.25">
      <c r="B92" s="64"/>
    </row>
    <row r="95" spans="1:9" x14ac:dyDescent="0.25">
      <c r="B95" s="42"/>
    </row>
    <row r="97" spans="3:11" x14ac:dyDescent="0.25">
      <c r="C97" s="65"/>
      <c r="D97" s="66"/>
      <c r="E97" s="66"/>
      <c r="H97" s="65"/>
      <c r="I97" s="66"/>
    </row>
    <row r="98" spans="3:11" x14ac:dyDescent="0.25">
      <c r="C98" s="67"/>
      <c r="H98" s="67"/>
    </row>
    <row r="99" spans="3:11" x14ac:dyDescent="0.25">
      <c r="D99" s="68"/>
      <c r="E99" s="68"/>
      <c r="I99" s="68"/>
      <c r="K99" s="68"/>
    </row>
  </sheetData>
  <mergeCells count="13">
    <mergeCell ref="A2:I2"/>
    <mergeCell ref="B8:D8"/>
    <mergeCell ref="F20:H20"/>
    <mergeCell ref="A32:I32"/>
    <mergeCell ref="A36:A37"/>
    <mergeCell ref="B36:D37"/>
    <mergeCell ref="F36:H36"/>
    <mergeCell ref="I36:I37"/>
    <mergeCell ref="B56:I56"/>
    <mergeCell ref="B59:I59"/>
    <mergeCell ref="A62:I62"/>
    <mergeCell ref="B66:I66"/>
    <mergeCell ref="B76:D76"/>
  </mergeCells>
  <pageMargins left="0.7" right="0.7" top="0.75" bottom="0.75" header="0.3" footer="0.3"/>
  <pageSetup paperSize="9" scale="92" fitToHeight="0" orientation="landscape" r:id="rId1"/>
  <rowBreaks count="2" manualBreakCount="2">
    <brk id="30" max="7" man="1"/>
    <brk id="60"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93FC4C48176D4BA39FB2B3A58FDD54" ma:contentTypeVersion="1" ma:contentTypeDescription="Create a new document." ma:contentTypeScope="" ma:versionID="7350b534a8aa33a7f4abf92fcd5ca326">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DFF39CF6-1C8D-4D34-9142-41FD275D19C1}"/>
</file>

<file path=customXml/itemProps2.xml><?xml version="1.0" encoding="utf-8"?>
<ds:datastoreItem xmlns:ds="http://schemas.openxmlformats.org/officeDocument/2006/customXml" ds:itemID="{402DEC93-F82E-4C89-AEC3-80841C52DB0A}"/>
</file>

<file path=customXml/itemProps3.xml><?xml version="1.0" encoding="utf-8"?>
<ds:datastoreItem xmlns:ds="http://schemas.openxmlformats.org/officeDocument/2006/customXml" ds:itemID="{2A73D1C0-DC0F-440F-A2EF-8C3B60255CE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Annex V</vt:lpstr>
      <vt:lpstr>'Annex V'!Print_Area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Zarin Chutoo</dc:creator>
  <cp:lastModifiedBy>Bibi Shaina Bhukoo-Sooka</cp:lastModifiedBy>
  <cp:lastPrinted>2026-06-03T05:51:03Z</cp:lastPrinted>
  <dcterms:created xsi:type="dcterms:W3CDTF">2026-06-02T07:30:46Z</dcterms:created>
  <dcterms:modified xsi:type="dcterms:W3CDTF">2026-06-05T07:26:16Z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0x0101002493FC4C48176D4BA39FB2B3A58FDD54</vt:lpwstr>
  </property>
</Properties>
</file>