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CG Accounts\Accounts 2024\Circular Closing of FY\Amended Returns\"/>
    </mc:Choice>
  </mc:AlternateContent>
  <xr:revisionPtr revIDLastSave="0" documentId="13_ncr:1_{548C412E-34E5-4FE0-84A1-E96B68AD42B0}" xr6:coauthVersionLast="36" xr6:coauthVersionMax="47" xr10:uidLastSave="{00000000-0000-0000-0000-000000000000}"/>
  <bookViews>
    <workbookView xWindow="-108" yWindow="-108" windowWidth="23256" windowHeight="12456" tabRatio="883" xr2:uid="{025C729A-F896-4BD0-ADED-801FB30873CB}"/>
  </bookViews>
  <sheets>
    <sheet name="Example" sheetId="17" r:id="rId1"/>
    <sheet name="Template A-Fixed Lease Pymt (1)" sheetId="23" r:id="rId2"/>
    <sheet name="Template A-Fixed Lease Pymt (2)" sheetId="24" r:id="rId3"/>
    <sheet name="Template A-Fixed Lease Pymt (3)" sheetId="25" r:id="rId4"/>
    <sheet name="Template A-Fixed Lease Pymt (4)" sheetId="26" r:id="rId5"/>
    <sheet name="Template A-Fixed Lease Pymt (5)" sheetId="2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27" l="1"/>
  <c r="C66" i="27"/>
  <c r="C65" i="27"/>
  <c r="C64" i="27"/>
  <c r="B32" i="27"/>
  <c r="D15" i="27"/>
  <c r="P8" i="27"/>
  <c r="C35" i="27" s="1"/>
  <c r="O8" i="27"/>
  <c r="C32" i="27" s="1"/>
  <c r="I8" i="27"/>
  <c r="C66" i="26"/>
  <c r="C65" i="26"/>
  <c r="C64" i="26"/>
  <c r="C74" i="26" s="1"/>
  <c r="B32" i="26"/>
  <c r="D15" i="26"/>
  <c r="P8" i="26"/>
  <c r="C35" i="26" s="1"/>
  <c r="O8" i="26"/>
  <c r="C32" i="26" s="1"/>
  <c r="I8" i="26"/>
  <c r="C66" i="25"/>
  <c r="C65" i="25"/>
  <c r="C64" i="25"/>
  <c r="C74" i="25" s="1"/>
  <c r="B32" i="25"/>
  <c r="D15" i="25"/>
  <c r="P8" i="25"/>
  <c r="C35" i="25" s="1"/>
  <c r="O8" i="25"/>
  <c r="C32" i="25" s="1"/>
  <c r="I8" i="25"/>
  <c r="C66" i="24"/>
  <c r="C65" i="24"/>
  <c r="C64" i="24"/>
  <c r="C74" i="24" s="1"/>
  <c r="B32" i="24"/>
  <c r="D15" i="24"/>
  <c r="P8" i="24"/>
  <c r="C35" i="24" s="1"/>
  <c r="O8" i="24"/>
  <c r="C32" i="24" s="1"/>
  <c r="I8" i="24"/>
  <c r="D63" i="24" s="1"/>
  <c r="D32" i="27" l="1"/>
  <c r="F32" i="27" s="1"/>
  <c r="B33" i="27"/>
  <c r="C33" i="27" s="1"/>
  <c r="D63" i="27"/>
  <c r="D32" i="26"/>
  <c r="F32" i="26" s="1"/>
  <c r="B33" i="26"/>
  <c r="C33" i="26" s="1"/>
  <c r="D63" i="26"/>
  <c r="D32" i="25"/>
  <c r="F32" i="25" s="1"/>
  <c r="B33" i="25"/>
  <c r="C33" i="25" s="1"/>
  <c r="D63" i="25"/>
  <c r="D66" i="24"/>
  <c r="E66" i="24" s="1"/>
  <c r="D64" i="24"/>
  <c r="E64" i="24" s="1"/>
  <c r="D65" i="24"/>
  <c r="E65" i="24" s="1"/>
  <c r="D32" i="24"/>
  <c r="F32" i="24" s="1"/>
  <c r="B33" i="24"/>
  <c r="C33" i="24" s="1"/>
  <c r="D33" i="27" l="1"/>
  <c r="F33" i="27" s="1"/>
  <c r="B34" i="27"/>
  <c r="C34" i="27" s="1"/>
  <c r="D66" i="27"/>
  <c r="E66" i="27" s="1"/>
  <c r="D65" i="27"/>
  <c r="E65" i="27" s="1"/>
  <c r="D64" i="27"/>
  <c r="E64" i="27" s="1"/>
  <c r="D33" i="26"/>
  <c r="F33" i="26" s="1"/>
  <c r="B34" i="26"/>
  <c r="C34" i="26" s="1"/>
  <c r="D64" i="26"/>
  <c r="E64" i="26" s="1"/>
  <c r="D66" i="26"/>
  <c r="E66" i="26" s="1"/>
  <c r="D65" i="26"/>
  <c r="E65" i="26" s="1"/>
  <c r="D64" i="25"/>
  <c r="E64" i="25" s="1"/>
  <c r="D66" i="25"/>
  <c r="E66" i="25" s="1"/>
  <c r="D65" i="25"/>
  <c r="E65" i="25" s="1"/>
  <c r="D33" i="25"/>
  <c r="F33" i="25" s="1"/>
  <c r="B34" i="25"/>
  <c r="C34" i="25" s="1"/>
  <c r="D33" i="24"/>
  <c r="F33" i="24" s="1"/>
  <c r="B34" i="24"/>
  <c r="C34" i="24" s="1"/>
  <c r="E74" i="24"/>
  <c r="E32" i="24" s="1"/>
  <c r="D34" i="27" l="1"/>
  <c r="F34" i="27" s="1"/>
  <c r="B35" i="27"/>
  <c r="D35" i="27" s="1"/>
  <c r="F35" i="27" s="1"/>
  <c r="E74" i="27"/>
  <c r="E32" i="27" s="1"/>
  <c r="E74" i="26"/>
  <c r="E32" i="26" s="1"/>
  <c r="D34" i="26"/>
  <c r="F34" i="26" s="1"/>
  <c r="B35" i="26"/>
  <c r="D35" i="26" s="1"/>
  <c r="F35" i="26" s="1"/>
  <c r="D34" i="25"/>
  <c r="F34" i="25" s="1"/>
  <c r="B35" i="25"/>
  <c r="D35" i="25" s="1"/>
  <c r="F35" i="25" s="1"/>
  <c r="E74" i="25"/>
  <c r="E32" i="25" s="1"/>
  <c r="I33" i="24"/>
  <c r="I32" i="24"/>
  <c r="J32" i="24" s="1"/>
  <c r="J33" i="24" s="1"/>
  <c r="G32" i="24"/>
  <c r="H32" i="24" s="1"/>
  <c r="E33" i="24" s="1"/>
  <c r="D34" i="24"/>
  <c r="F34" i="24" s="1"/>
  <c r="B35" i="24"/>
  <c r="D35" i="24" s="1"/>
  <c r="F35" i="24" s="1"/>
  <c r="I35" i="27" l="1"/>
  <c r="I34" i="27"/>
  <c r="I33" i="27"/>
  <c r="I32" i="27"/>
  <c r="J32" i="27" s="1"/>
  <c r="J33" i="27" s="1"/>
  <c r="J34" i="27" s="1"/>
  <c r="J35" i="27" s="1"/>
  <c r="G32" i="27"/>
  <c r="H32" i="27" s="1"/>
  <c r="E33" i="27" s="1"/>
  <c r="G32" i="26"/>
  <c r="H32" i="26" s="1"/>
  <c r="E33" i="26" s="1"/>
  <c r="I35" i="26"/>
  <c r="I32" i="26"/>
  <c r="I34" i="26"/>
  <c r="I33" i="26"/>
  <c r="J32" i="26"/>
  <c r="J33" i="26" s="1"/>
  <c r="J34" i="26" s="1"/>
  <c r="J35" i="26" s="1"/>
  <c r="I32" i="25"/>
  <c r="J32" i="25" s="1"/>
  <c r="J33" i="25" s="1"/>
  <c r="J34" i="25" s="1"/>
  <c r="J35" i="25" s="1"/>
  <c r="I33" i="25"/>
  <c r="I35" i="25"/>
  <c r="I34" i="25"/>
  <c r="G32" i="25"/>
  <c r="H32" i="25" s="1"/>
  <c r="E33" i="25" s="1"/>
  <c r="G33" i="24"/>
  <c r="H33" i="24" s="1"/>
  <c r="E34" i="24" s="1"/>
  <c r="I34" i="24"/>
  <c r="J34" i="24" s="1"/>
  <c r="J35" i="24" s="1"/>
  <c r="I35" i="24"/>
  <c r="G33" i="27" l="1"/>
  <c r="H33" i="27" s="1"/>
  <c r="E34" i="27" s="1"/>
  <c r="G33" i="26"/>
  <c r="H33" i="26" s="1"/>
  <c r="E34" i="26" s="1"/>
  <c r="G33" i="25"/>
  <c r="H33" i="25" s="1"/>
  <c r="E34" i="25" s="1"/>
  <c r="G34" i="24"/>
  <c r="H34" i="24" s="1"/>
  <c r="E35" i="24" s="1"/>
  <c r="G34" i="27" l="1"/>
  <c r="H34" i="27" s="1"/>
  <c r="E35" i="27" s="1"/>
  <c r="G34" i="26"/>
  <c r="H34" i="26" s="1"/>
  <c r="E35" i="26" s="1"/>
  <c r="G34" i="25"/>
  <c r="H34" i="25" s="1"/>
  <c r="E35" i="25" s="1"/>
  <c r="G35" i="24"/>
  <c r="H35" i="24" s="1"/>
  <c r="G35" i="27" l="1"/>
  <c r="H35" i="27" s="1"/>
  <c r="G35" i="26"/>
  <c r="H35" i="26" s="1"/>
  <c r="G35" i="25"/>
  <c r="H35" i="25" s="1"/>
  <c r="C66" i="23" l="1"/>
  <c r="B32" i="23"/>
  <c r="D15" i="23"/>
  <c r="P8" i="23"/>
  <c r="C35" i="23" s="1"/>
  <c r="O8" i="23"/>
  <c r="C32" i="23" s="1"/>
  <c r="C64" i="23"/>
  <c r="I8" i="23"/>
  <c r="K8" i="17"/>
  <c r="D32" i="23" l="1"/>
  <c r="F32" i="23" s="1"/>
  <c r="B33" i="23"/>
  <c r="C33" i="23" s="1"/>
  <c r="C65" i="23"/>
  <c r="C74" i="23" s="1"/>
  <c r="D63" i="23"/>
  <c r="D66" i="23" l="1"/>
  <c r="E66" i="23" s="1"/>
  <c r="D65" i="23"/>
  <c r="E65" i="23" s="1"/>
  <c r="D64" i="23"/>
  <c r="E64" i="23" s="1"/>
  <c r="D33" i="23"/>
  <c r="F33" i="23" s="1"/>
  <c r="B34" i="23"/>
  <c r="C34" i="23" s="1"/>
  <c r="E74" i="23" l="1"/>
  <c r="E32" i="23" s="1"/>
  <c r="I33" i="23" s="1"/>
  <c r="I32" i="23"/>
  <c r="J32" i="23" s="1"/>
  <c r="G32" i="23"/>
  <c r="H32" i="23" s="1"/>
  <c r="E33" i="23" s="1"/>
  <c r="D34" i="23"/>
  <c r="F34" i="23" s="1"/>
  <c r="B35" i="23"/>
  <c r="D35" i="23" s="1"/>
  <c r="F35" i="23" s="1"/>
  <c r="J33" i="23" l="1"/>
  <c r="G33" i="23"/>
  <c r="H33" i="23" s="1"/>
  <c r="E34" i="23" s="1"/>
  <c r="I34" i="23"/>
  <c r="J34" i="23" s="1"/>
  <c r="I35" i="23"/>
  <c r="J35" i="23" l="1"/>
  <c r="G34" i="23"/>
  <c r="H34" i="23" s="1"/>
  <c r="E35" i="23" s="1"/>
  <c r="G35" i="23" l="1"/>
  <c r="H35" i="23" s="1"/>
  <c r="B32" i="17" l="1"/>
  <c r="D15" i="17"/>
  <c r="C66" i="17" l="1"/>
  <c r="C65" i="17"/>
  <c r="C64" i="17"/>
  <c r="P8" i="17"/>
  <c r="C35" i="17" s="1"/>
  <c r="O8" i="17"/>
  <c r="C32" i="17" s="1"/>
  <c r="I8" i="17"/>
  <c r="D32" i="17" l="1"/>
  <c r="F32" i="17" s="1"/>
  <c r="B33" i="17"/>
  <c r="C33" i="17" s="1"/>
  <c r="C74" i="17"/>
  <c r="D63" i="17"/>
  <c r="D33" i="17" l="1"/>
  <c r="F33" i="17" s="1"/>
  <c r="B34" i="17"/>
  <c r="C34" i="17" s="1"/>
  <c r="D34" i="17" s="1"/>
  <c r="F34" i="17" s="1"/>
  <c r="D64" i="17"/>
  <c r="E64" i="17" s="1"/>
  <c r="D66" i="17"/>
  <c r="E66" i="17" s="1"/>
  <c r="D65" i="17"/>
  <c r="E65" i="17" s="1"/>
  <c r="E74" i="17" l="1"/>
  <c r="E32" i="17" s="1"/>
  <c r="G32" i="17" s="1"/>
  <c r="B35" i="17"/>
  <c r="D35" i="17" s="1"/>
  <c r="F35" i="17" s="1"/>
  <c r="I32" i="17" l="1"/>
  <c r="J32" i="17" s="1"/>
  <c r="I34" i="17"/>
  <c r="I35" i="17"/>
  <c r="I33" i="17"/>
  <c r="H32" i="17"/>
  <c r="E33" i="17" s="1"/>
  <c r="G33" i="17" s="1"/>
  <c r="J33" i="17" l="1"/>
  <c r="J34" i="17" s="1"/>
  <c r="J35" i="17" s="1"/>
  <c r="H33" i="17"/>
  <c r="E34" i="17" s="1"/>
  <c r="G34" i="17" s="1"/>
  <c r="H34" i="17" l="1"/>
  <c r="E35" i="17" s="1"/>
  <c r="G35" i="17" l="1"/>
  <c r="H35" i="17" s="1"/>
</calcChain>
</file>

<file path=xl/sharedStrings.xml><?xml version="1.0" encoding="utf-8"?>
<sst xmlns="http://schemas.openxmlformats.org/spreadsheetml/2006/main" count="528" uniqueCount="89">
  <si>
    <t>SN</t>
  </si>
  <si>
    <t>Location</t>
  </si>
  <si>
    <t>Commencement date of the lease</t>
  </si>
  <si>
    <t>Lease Term
(Years)</t>
  </si>
  <si>
    <t>End Date of Lease</t>
  </si>
  <si>
    <t>Interest</t>
  </si>
  <si>
    <t>Payment Terms
(Monthly/Quarterly/Semi Annual/Annual)</t>
  </si>
  <si>
    <t>End of First Financial Year
(30-June)</t>
  </si>
  <si>
    <t>Select</t>
  </si>
  <si>
    <t>Year</t>
  </si>
  <si>
    <t>Start of Period</t>
  </si>
  <si>
    <t>End of Period</t>
  </si>
  <si>
    <t>No. of Years</t>
  </si>
  <si>
    <t>Opening Lease Liability</t>
  </si>
  <si>
    <t>Annual
Payments</t>
  </si>
  <si>
    <t>Closing Lease
Liability</t>
  </si>
  <si>
    <t>Depreciation
( As per GAR category)</t>
  </si>
  <si>
    <t>Net Asset Balance</t>
  </si>
  <si>
    <t>A</t>
  </si>
  <si>
    <t>B</t>
  </si>
  <si>
    <t>C</t>
  </si>
  <si>
    <t>D</t>
  </si>
  <si>
    <t>E</t>
  </si>
  <si>
    <t>Opening Lease liabililty</t>
  </si>
  <si>
    <t>Present Value of all future lease payments</t>
  </si>
  <si>
    <t>Interest Expense</t>
  </si>
  <si>
    <t xml:space="preserve">The  interest expense is a proportion of the lease payment for the period using the rate in Table </t>
  </si>
  <si>
    <t>Closing Lease liabililty</t>
  </si>
  <si>
    <t xml:space="preserve">Opening Lease liabiity minus all lease payments </t>
  </si>
  <si>
    <t>Depreciation</t>
  </si>
  <si>
    <t>Depreciation is on a straight line basis over the lease term.</t>
  </si>
  <si>
    <t xml:space="preserve">Right of Use </t>
  </si>
  <si>
    <t>Opening Right of Use  is equal to the Opening Lease Liability and is adjusted for the Depreciation</t>
  </si>
  <si>
    <t>Table 1</t>
  </si>
  <si>
    <t>Interest Rate</t>
  </si>
  <si>
    <t>Lease Term( Years)</t>
  </si>
  <si>
    <t>Rate(%)</t>
  </si>
  <si>
    <t>&gt; 11</t>
  </si>
  <si>
    <t>Calculation of Minimum Lease payments NPV</t>
  </si>
  <si>
    <t>Lease rental/payment</t>
  </si>
  <si>
    <t>D.F</t>
  </si>
  <si>
    <t>PV</t>
  </si>
  <si>
    <t>Yr1</t>
  </si>
  <si>
    <t>Yr2</t>
  </si>
  <si>
    <t>Yr3</t>
  </si>
  <si>
    <t>Annex VIII</t>
  </si>
  <si>
    <t>Category</t>
  </si>
  <si>
    <t>Monthly</t>
  </si>
  <si>
    <t xml:space="preserve"> TREASURY</t>
  </si>
  <si>
    <t>Annual Lease Payment as per Contract Agreement</t>
  </si>
  <si>
    <t>For which Period rent is still due</t>
  </si>
  <si>
    <t>For which period rent has been paid</t>
  </si>
  <si>
    <t>Total Rent Unpaid as at 30 June 2024</t>
  </si>
  <si>
    <t>The entity uses the following hierarchy for determining and measuring the fair value of investments:
•        Level 1 – Quoted (unadjusted) market prices in active markets for identical assets or liabilities.
•        Level 2 – Other techniques for which all inputs are observable and have a significant effect on the recorded fair value, either directly or indirectly; and
•        Level 3: Techniques which use inputs which have a significant effect on the recorded fair value that are not based on observable market data.</t>
  </si>
  <si>
    <t>Building other than dwellings</t>
  </si>
  <si>
    <t>Vote/Sub-head as per Budget 2023-2024</t>
  </si>
  <si>
    <t>Total Rent Paid during the Financial Year 2023/2024</t>
  </si>
  <si>
    <t>RETURN OF LEASE (LESSEE)</t>
  </si>
  <si>
    <t>Certified by    :</t>
  </si>
  <si>
    <t>Designation    :</t>
  </si>
  <si>
    <t>Designation   :</t>
  </si>
  <si>
    <t>Signature       :</t>
  </si>
  <si>
    <t>Signature      :</t>
  </si>
  <si>
    <t>Date                :</t>
  </si>
  <si>
    <t>Date               :</t>
  </si>
  <si>
    <t>Contact No.    :</t>
  </si>
  <si>
    <t>Contact No.   :</t>
  </si>
  <si>
    <t>E-mail             :</t>
  </si>
  <si>
    <t>E-mail            :</t>
  </si>
  <si>
    <t>Landlord (Supplier Name in TAS)</t>
  </si>
  <si>
    <t>Please fill in the table below</t>
  </si>
  <si>
    <t>22030001</t>
  </si>
  <si>
    <t xml:space="preserve"> Rent (Rs)</t>
  </si>
  <si>
    <t>Parking Slots (Rs)</t>
  </si>
  <si>
    <t>Insurance (Rs)</t>
  </si>
  <si>
    <t>Service Charge (Rs)</t>
  </si>
  <si>
    <t>Amount Paid (Rs)</t>
  </si>
  <si>
    <t>Amount Due (Rs)</t>
  </si>
  <si>
    <t>Economic Classification                   (8-digits)</t>
  </si>
  <si>
    <t>Level 18,New Tower</t>
  </si>
  <si>
    <t>New Invesment Ltd</t>
  </si>
  <si>
    <t>Ministry/Department: Legal Department</t>
  </si>
  <si>
    <t>July 2023 to March 2024,May 2024</t>
  </si>
  <si>
    <t>230101</t>
  </si>
  <si>
    <t>April 2024 &amp; June2024</t>
  </si>
  <si>
    <t xml:space="preserve">Prepared by    :  </t>
  </si>
  <si>
    <t xml:space="preserve">Ministry/Department: </t>
  </si>
  <si>
    <t xml:space="preserve">Certified by    : </t>
  </si>
  <si>
    <t xml:space="preserve">. This return is applicable for lease terms more than one year;
. Use one sheet per lease.If there are more than 5 leases, kindly copy the sheets and fill in accordingly;
. Please use this template only. Kindly note that in the event this template is not used, submission will not be considered; and
. Where annual lease payment in respect of rented asset specified in cell D8 include fees for parking, insurance and service charge, kindly fill column L-N if their information is available.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</si>
</sst>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[$]d\ mmm\ yyyy;@" x16r2:formatCode16="[$-en-MU,1]d\ mmm\ yyyy;@"/>
    <numFmt numFmtId="166" formatCode="0.0%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/>
    <xf numFmtId="43" fontId="0" fillId="0" borderId="0" xfId="1" applyFont="1"/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0" fillId="0" borderId="4" xfId="2" applyFont="1" applyBorder="1" applyAlignment="1">
      <alignment horizontal="center"/>
    </xf>
    <xf numFmtId="166" fontId="0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167" fontId="0" fillId="0" borderId="0" xfId="3" applyNumberFormat="1" applyFont="1" applyBorder="1"/>
    <xf numFmtId="167" fontId="3" fillId="0" borderId="11" xfId="0" applyNumberFormat="1" applyFont="1" applyBorder="1" applyAlignment="1">
      <alignment horizontal="center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10" fontId="5" fillId="0" borderId="4" xfId="2" applyNumberFormat="1" applyFont="1" applyBorder="1" applyAlignment="1" applyProtection="1">
      <alignment horizontal="center" wrapText="1"/>
      <protection locked="0"/>
    </xf>
    <xf numFmtId="43" fontId="3" fillId="0" borderId="4" xfId="1" applyFont="1" applyBorder="1" applyAlignment="1" applyProtection="1">
      <alignment wrapText="1"/>
      <protection locked="0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/>
    </xf>
    <xf numFmtId="15" fontId="3" fillId="5" borderId="4" xfId="0" applyNumberFormat="1" applyFont="1" applyFill="1" applyBorder="1" applyAlignment="1" applyProtection="1">
      <alignment horizontal="center" vertical="center"/>
    </xf>
    <xf numFmtId="2" fontId="3" fillId="5" borderId="4" xfId="0" applyNumberFormat="1" applyFont="1" applyFill="1" applyBorder="1" applyAlignment="1" applyProtection="1">
      <alignment horizontal="center" vertical="center"/>
    </xf>
    <xf numFmtId="164" fontId="3" fillId="5" borderId="4" xfId="0" applyNumberFormat="1" applyFont="1" applyFill="1" applyBorder="1" applyAlignment="1" applyProtection="1">
      <alignment horizontal="center" vertical="center"/>
    </xf>
    <xf numFmtId="43" fontId="3" fillId="5" borderId="4" xfId="0" applyNumberFormat="1" applyFont="1" applyFill="1" applyBorder="1" applyAlignment="1" applyProtection="1">
      <alignment horizontal="center"/>
    </xf>
    <xf numFmtId="43" fontId="3" fillId="5" borderId="4" xfId="1" applyFont="1" applyFill="1" applyBorder="1" applyAlignment="1" applyProtection="1">
      <alignment horizontal="center"/>
    </xf>
    <xf numFmtId="43" fontId="0" fillId="5" borderId="4" xfId="1" applyFont="1" applyFill="1" applyBorder="1" applyProtection="1"/>
    <xf numFmtId="43" fontId="3" fillId="5" borderId="4" xfId="1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0" xfId="0" applyFont="1"/>
    <xf numFmtId="17" fontId="5" fillId="0" borderId="4" xfId="0" applyNumberFormat="1" applyFont="1" applyBorder="1" applyAlignment="1" applyProtection="1">
      <alignment wrapText="1"/>
      <protection locked="0"/>
    </xf>
    <xf numFmtId="43" fontId="8" fillId="5" borderId="4" xfId="1" applyFont="1" applyFill="1" applyBorder="1" applyProtection="1"/>
    <xf numFmtId="165" fontId="5" fillId="0" borderId="4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  <protection locked="0"/>
    </xf>
    <xf numFmtId="17" fontId="5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10" fontId="5" fillId="0" borderId="0" xfId="2" applyNumberFormat="1" applyFont="1" applyBorder="1" applyAlignment="1" applyProtection="1">
      <alignment horizontal="center" wrapText="1"/>
      <protection locked="0"/>
    </xf>
    <xf numFmtId="43" fontId="3" fillId="0" borderId="0" xfId="1" applyFont="1" applyBorder="1" applyAlignment="1" applyProtection="1">
      <alignment wrapText="1"/>
      <protection locked="0"/>
    </xf>
    <xf numFmtId="165" fontId="5" fillId="0" borderId="0" xfId="0" applyNumberFormat="1" applyFont="1" applyBorder="1" applyAlignment="1" applyProtection="1">
      <alignment horizontal="center" wrapText="1"/>
    </xf>
    <xf numFmtId="0" fontId="9" fillId="0" borderId="0" xfId="0" applyFont="1" applyAlignment="1" applyProtection="1">
      <alignment horizontal="center"/>
      <protection locked="0"/>
    </xf>
    <xf numFmtId="0" fontId="0" fillId="0" borderId="3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49" fontId="0" fillId="0" borderId="4" xfId="0" applyNumberFormat="1" applyFont="1" applyBorder="1" applyAlignment="1" applyProtection="1">
      <alignment horizontal="center"/>
      <protection locked="0"/>
    </xf>
    <xf numFmtId="15" fontId="0" fillId="0" borderId="4" xfId="0" applyNumberFormat="1" applyFont="1" applyFill="1" applyBorder="1" applyAlignment="1">
      <alignment wrapText="1"/>
    </xf>
    <xf numFmtId="0" fontId="0" fillId="0" borderId="0" xfId="0" applyFont="1" applyBorder="1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15" fontId="0" fillId="0" borderId="0" xfId="0" applyNumberFormat="1" applyFont="1" applyFill="1" applyBorder="1" applyAlignment="1">
      <alignment wrapText="1"/>
    </xf>
    <xf numFmtId="0" fontId="0" fillId="0" borderId="0" xfId="0" applyFont="1" applyProtection="1">
      <protection locked="0"/>
    </xf>
    <xf numFmtId="0" fontId="0" fillId="0" borderId="0" xfId="0" applyFont="1" applyAlignment="1">
      <alignment wrapText="1"/>
    </xf>
    <xf numFmtId="0" fontId="0" fillId="0" borderId="0" xfId="0" applyFont="1" applyFill="1"/>
    <xf numFmtId="0" fontId="3" fillId="5" borderId="4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0" fillId="5" borderId="6" xfId="0" applyFont="1" applyFill="1" applyBorder="1" applyProtection="1"/>
    <xf numFmtId="0" fontId="0" fillId="5" borderId="4" xfId="0" applyFont="1" applyFill="1" applyBorder="1" applyAlignment="1" applyProtection="1">
      <alignment horizontal="center"/>
    </xf>
    <xf numFmtId="0" fontId="0" fillId="5" borderId="4" xfId="0" applyFont="1" applyFill="1" applyBorder="1" applyProtection="1"/>
    <xf numFmtId="43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9" fontId="0" fillId="0" borderId="0" xfId="0" applyNumberFormat="1" applyFont="1" applyAlignment="1">
      <alignment horizontal="center"/>
    </xf>
    <xf numFmtId="15" fontId="0" fillId="0" borderId="3" xfId="0" applyNumberFormat="1" applyFont="1" applyBorder="1"/>
    <xf numFmtId="43" fontId="0" fillId="0" borderId="0" xfId="0" applyNumberFormat="1" applyFont="1" applyFill="1"/>
    <xf numFmtId="43" fontId="0" fillId="0" borderId="10" xfId="0" applyNumberFormat="1" applyFont="1" applyBorder="1"/>
    <xf numFmtId="0" fontId="0" fillId="0" borderId="12" xfId="0" applyFont="1" applyBorder="1"/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0" fillId="0" borderId="0" xfId="0" applyFont="1" applyAlignment="1"/>
    <xf numFmtId="0" fontId="12" fillId="0" borderId="0" xfId="0" applyFont="1"/>
    <xf numFmtId="0" fontId="0" fillId="0" borderId="0" xfId="0" applyFont="1"/>
    <xf numFmtId="0" fontId="5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0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43" fontId="0" fillId="0" borderId="4" xfId="0" applyNumberFormat="1" applyFont="1" applyBorder="1" applyAlignment="1">
      <alignment vertical="center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3" fontId="0" fillId="0" borderId="4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0" fillId="0" borderId="0" xfId="0" applyFont="1" applyProtection="1"/>
    <xf numFmtId="0" fontId="7" fillId="0" borderId="0" xfId="0" applyFont="1" applyProtection="1"/>
    <xf numFmtId="0" fontId="9" fillId="0" borderId="3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/>
    </xf>
    <xf numFmtId="0" fontId="0" fillId="0" borderId="3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top"/>
    </xf>
    <xf numFmtId="0" fontId="0" fillId="0" borderId="0" xfId="0" applyFont="1" applyAlignment="1" applyProtection="1"/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0" fontId="4" fillId="0" borderId="0" xfId="0" applyFont="1" applyProtection="1"/>
    <xf numFmtId="0" fontId="3" fillId="0" borderId="15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top"/>
    </xf>
    <xf numFmtId="0" fontId="0" fillId="0" borderId="4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/>
    </xf>
    <xf numFmtId="0" fontId="5" fillId="0" borderId="4" xfId="0" applyFont="1" applyBorder="1" applyAlignment="1" applyProtection="1">
      <alignment wrapText="1"/>
    </xf>
    <xf numFmtId="17" fontId="5" fillId="0" borderId="4" xfId="0" applyNumberFormat="1" applyFont="1" applyBorder="1" applyAlignment="1" applyProtection="1">
      <alignment wrapText="1"/>
    </xf>
    <xf numFmtId="0" fontId="5" fillId="0" borderId="4" xfId="0" applyFont="1" applyBorder="1" applyAlignment="1" applyProtection="1">
      <alignment horizontal="center" wrapText="1"/>
    </xf>
    <xf numFmtId="10" fontId="5" fillId="0" borderId="4" xfId="2" applyNumberFormat="1" applyFont="1" applyBorder="1" applyAlignment="1" applyProtection="1">
      <alignment horizontal="center" wrapText="1"/>
    </xf>
    <xf numFmtId="43" fontId="3" fillId="0" borderId="4" xfId="1" applyFont="1" applyBorder="1" applyAlignment="1" applyProtection="1">
      <alignment wrapText="1"/>
    </xf>
    <xf numFmtId="15" fontId="0" fillId="0" borderId="4" xfId="0" applyNumberFormat="1" applyFont="1" applyFill="1" applyBorder="1" applyAlignment="1" applyProtection="1">
      <alignment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49" fontId="0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wrapText="1"/>
    </xf>
    <xf numFmtId="17" fontId="5" fillId="0" borderId="0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 wrapText="1"/>
    </xf>
    <xf numFmtId="10" fontId="5" fillId="0" borderId="0" xfId="2" applyNumberFormat="1" applyFont="1" applyBorder="1" applyAlignment="1" applyProtection="1">
      <alignment horizontal="center" wrapText="1"/>
    </xf>
    <xf numFmtId="43" fontId="3" fillId="0" borderId="0" xfId="1" applyFont="1" applyBorder="1" applyAlignment="1" applyProtection="1">
      <alignment wrapText="1"/>
    </xf>
    <xf numFmtId="15" fontId="0" fillId="0" borderId="0" xfId="0" applyNumberFormat="1" applyFont="1" applyFill="1" applyBorder="1" applyAlignment="1" applyProtection="1">
      <alignment wrapText="1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43" fontId="0" fillId="0" borderId="4" xfId="0" applyNumberFormat="1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/>
    <xf numFmtId="0" fontId="0" fillId="0" borderId="0" xfId="0" applyFont="1" applyFill="1" applyProtection="1"/>
    <xf numFmtId="0" fontId="0" fillId="0" borderId="3" xfId="0" applyFont="1" applyFill="1" applyBorder="1" applyAlignment="1" applyProtection="1">
      <alignment horizontal="center" vertical="center"/>
    </xf>
    <xf numFmtId="43" fontId="0" fillId="0" borderId="0" xfId="0" applyNumberFormat="1" applyFont="1" applyProtection="1"/>
    <xf numFmtId="43" fontId="0" fillId="0" borderId="0" xfId="1" applyFont="1" applyProtection="1"/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7" fillId="2" borderId="0" xfId="0" applyFont="1" applyFill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1" fontId="0" fillId="0" borderId="4" xfId="0" applyNumberFormat="1" applyFont="1" applyBorder="1" applyAlignment="1" applyProtection="1">
      <alignment horizontal="center" vertical="center"/>
    </xf>
    <xf numFmtId="9" fontId="0" fillId="0" borderId="4" xfId="2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166" fontId="0" fillId="0" borderId="4" xfId="2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center" vertical="top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/>
    </xf>
    <xf numFmtId="0" fontId="2" fillId="4" borderId="0" xfId="0" applyFont="1" applyFill="1" applyAlignment="1" applyProtection="1">
      <alignment horizontal="center" vertical="top"/>
    </xf>
    <xf numFmtId="0" fontId="2" fillId="4" borderId="0" xfId="0" applyFont="1" applyFill="1" applyAlignment="1" applyProtection="1">
      <alignment horizontal="center" vertical="top" wrapText="1"/>
    </xf>
    <xf numFmtId="9" fontId="0" fillId="0" borderId="0" xfId="0" applyNumberFormat="1" applyFont="1" applyAlignment="1" applyProtection="1">
      <alignment horizontal="center"/>
    </xf>
    <xf numFmtId="15" fontId="0" fillId="0" borderId="3" xfId="0" applyNumberFormat="1" applyFont="1" applyBorder="1" applyProtection="1"/>
    <xf numFmtId="167" fontId="0" fillId="0" borderId="0" xfId="3" applyNumberFormat="1" applyFont="1" applyBorder="1" applyProtection="1"/>
    <xf numFmtId="43" fontId="0" fillId="0" borderId="0" xfId="0" applyNumberFormat="1" applyFont="1" applyFill="1" applyProtection="1"/>
    <xf numFmtId="43" fontId="0" fillId="0" borderId="10" xfId="0" applyNumberFormat="1" applyFont="1" applyBorder="1" applyProtection="1"/>
    <xf numFmtId="0" fontId="11" fillId="0" borderId="0" xfId="0" applyFont="1" applyAlignment="1" applyProtection="1">
      <alignment horizontal="left" vertical="top" wrapText="1"/>
    </xf>
    <xf numFmtId="0" fontId="0" fillId="0" borderId="0" xfId="0" applyFont="1" applyProtection="1"/>
    <xf numFmtId="0" fontId="0" fillId="0" borderId="3" xfId="0" applyFont="1" applyBorder="1" applyProtection="1"/>
    <xf numFmtId="167" fontId="3" fillId="0" borderId="11" xfId="0" applyNumberFormat="1" applyFont="1" applyBorder="1" applyAlignment="1" applyProtection="1">
      <alignment horizontal="center"/>
    </xf>
    <xf numFmtId="0" fontId="0" fillId="0" borderId="12" xfId="0" applyFont="1" applyBorder="1" applyProtection="1"/>
    <xf numFmtId="0" fontId="0" fillId="0" borderId="13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0" fontId="0" fillId="0" borderId="0" xfId="0" applyFont="1" applyFill="1" applyAlignment="1" applyProtection="1">
      <alignment horizontal="center" vertical="center"/>
    </xf>
  </cellXfs>
  <cellStyles count="4">
    <cellStyle name="Comma" xfId="1" builtinId="3"/>
    <cellStyle name="Comma 2" xfId="3" xr:uid="{803BF58E-79D5-4D1C-B296-D1D2C20CF407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63BB-BAE2-4368-9B41-A0E489238937}">
  <sheetPr>
    <pageSetUpPr fitToPage="1"/>
  </sheetPr>
  <dimension ref="A1:R78"/>
  <sheetViews>
    <sheetView tabSelected="1" zoomScale="120" zoomScaleNormal="120" workbookViewId="0">
      <selection activeCell="F22" sqref="F22"/>
    </sheetView>
  </sheetViews>
  <sheetFormatPr defaultColWidth="9.109375" defaultRowHeight="14.4" x14ac:dyDescent="0.3"/>
  <cols>
    <col min="1" max="1" width="4.21875" style="164" customWidth="1"/>
    <col min="2" max="2" width="19.109375" style="125" customWidth="1"/>
    <col min="3" max="3" width="20.21875" style="125" customWidth="1"/>
    <col min="4" max="4" width="21.109375" style="125" customWidth="1"/>
    <col min="5" max="5" width="25.44140625" style="125" customWidth="1"/>
    <col min="6" max="6" width="25.88671875" style="125" customWidth="1"/>
    <col min="7" max="7" width="23.6640625" style="125" customWidth="1"/>
    <col min="8" max="8" width="15.109375" style="125" customWidth="1"/>
    <col min="9" max="9" width="26.5546875" style="125" hidden="1" customWidth="1"/>
    <col min="10" max="10" width="23" style="125" customWidth="1"/>
    <col min="11" max="11" width="15.33203125" style="125" bestFit="1" customWidth="1"/>
    <col min="12" max="12" width="16.33203125" style="125" customWidth="1"/>
    <col min="13" max="13" width="14.33203125" style="125" bestFit="1" customWidth="1"/>
    <col min="14" max="14" width="12.33203125" style="125" customWidth="1"/>
    <col min="15" max="15" width="19.21875" style="125" customWidth="1"/>
    <col min="16" max="16" width="17.109375" style="125" customWidth="1"/>
    <col min="17" max="17" width="19.109375" style="125" customWidth="1"/>
    <col min="18" max="18" width="18.33203125" style="125" customWidth="1"/>
    <col min="19" max="19" width="16.33203125" style="125" customWidth="1"/>
    <col min="20" max="20" width="18.21875" style="125" customWidth="1"/>
    <col min="21" max="16384" width="9.109375" style="125"/>
  </cols>
  <sheetData>
    <row r="1" spans="1:18" ht="21" x14ac:dyDescent="0.4">
      <c r="A1" s="123" t="s">
        <v>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P1" s="126" t="s">
        <v>45</v>
      </c>
    </row>
    <row r="2" spans="1:18" ht="21" x14ac:dyDescent="0.4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8" ht="21" x14ac:dyDescent="0.4">
      <c r="A3" s="129"/>
      <c r="B3" s="130" t="s">
        <v>81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8" ht="92.4" customHeight="1" x14ac:dyDescent="0.3">
      <c r="A4" s="132"/>
      <c r="B4" s="133" t="s">
        <v>88</v>
      </c>
      <c r="C4" s="133"/>
      <c r="D4" s="133"/>
      <c r="E4" s="133"/>
      <c r="F4" s="133"/>
      <c r="G4" s="133"/>
      <c r="H4" s="133"/>
      <c r="I4" s="133"/>
      <c r="J4" s="133"/>
      <c r="K4" s="133"/>
      <c r="R4" s="134"/>
    </row>
    <row r="5" spans="1:18" ht="19.2" customHeight="1" thickBot="1" x14ac:dyDescent="0.35">
      <c r="A5" s="132"/>
      <c r="B5" s="135"/>
      <c r="C5" s="136"/>
      <c r="D5" s="137"/>
      <c r="E5" s="137"/>
      <c r="F5" s="137"/>
      <c r="G5" s="138"/>
      <c r="H5" s="137"/>
      <c r="I5" s="137"/>
      <c r="J5" s="137"/>
      <c r="K5" s="137"/>
    </row>
    <row r="6" spans="1:18" ht="18" x14ac:dyDescent="0.35">
      <c r="A6" s="132"/>
      <c r="C6" s="139"/>
      <c r="K6" s="140" t="s">
        <v>49</v>
      </c>
      <c r="L6" s="141"/>
      <c r="M6" s="141"/>
      <c r="N6" s="142"/>
    </row>
    <row r="7" spans="1:18" s="146" customFormat="1" ht="43.2" x14ac:dyDescent="0.3">
      <c r="A7" s="143" t="s">
        <v>0</v>
      </c>
      <c r="B7" s="144" t="s">
        <v>55</v>
      </c>
      <c r="C7" s="143" t="s">
        <v>78</v>
      </c>
      <c r="D7" s="145" t="s">
        <v>46</v>
      </c>
      <c r="E7" s="145" t="s">
        <v>1</v>
      </c>
      <c r="F7" s="145" t="s">
        <v>69</v>
      </c>
      <c r="G7" s="145" t="s">
        <v>2</v>
      </c>
      <c r="H7" s="143" t="s">
        <v>3</v>
      </c>
      <c r="I7" s="145" t="s">
        <v>5</v>
      </c>
      <c r="J7" s="145" t="s">
        <v>6</v>
      </c>
      <c r="K7" s="144" t="s">
        <v>72</v>
      </c>
      <c r="L7" s="144" t="s">
        <v>73</v>
      </c>
      <c r="M7" s="144" t="s">
        <v>74</v>
      </c>
      <c r="N7" s="144" t="s">
        <v>75</v>
      </c>
      <c r="O7" s="145" t="s">
        <v>7</v>
      </c>
      <c r="P7" s="143" t="s">
        <v>4</v>
      </c>
    </row>
    <row r="8" spans="1:18" ht="28.8" x14ac:dyDescent="0.3">
      <c r="A8" s="147">
        <v>1</v>
      </c>
      <c r="B8" s="148" t="s">
        <v>83</v>
      </c>
      <c r="C8" s="148" t="s">
        <v>71</v>
      </c>
      <c r="D8" s="149" t="s">
        <v>54</v>
      </c>
      <c r="E8" s="149" t="s">
        <v>79</v>
      </c>
      <c r="F8" s="149" t="s">
        <v>80</v>
      </c>
      <c r="G8" s="150">
        <v>45108</v>
      </c>
      <c r="H8" s="151">
        <v>3</v>
      </c>
      <c r="I8" s="152">
        <f>IF(AND(H8&gt;=$B$54,H8&lt;=$C$54),$D$54,IF(AND(H8&gt;=$B$55,H8&lt;=$C$55),$D$55,IF(H8&gt;=$B$56,$D$56,0)))</f>
        <v>0.05</v>
      </c>
      <c r="J8" s="149" t="s">
        <v>47</v>
      </c>
      <c r="K8" s="153">
        <f>360000</f>
        <v>360000</v>
      </c>
      <c r="L8" s="153">
        <v>120000</v>
      </c>
      <c r="M8" s="153">
        <v>0</v>
      </c>
      <c r="N8" s="153">
        <v>0</v>
      </c>
      <c r="O8" s="154" t="str">
        <f>30&amp;" "&amp;"June"&amp;" "&amp;(YEAR(G8)+IF(MONTH(G8)&gt;=7,1,0))</f>
        <v>30 June 2024</v>
      </c>
      <c r="P8" s="29">
        <f>EDATE(G8,(H8*12))-1</f>
        <v>46203</v>
      </c>
    </row>
    <row r="9" spans="1:18" x14ac:dyDescent="0.3">
      <c r="A9" s="155"/>
      <c r="B9" s="156"/>
      <c r="C9" s="157"/>
      <c r="D9" s="158"/>
      <c r="E9" s="158"/>
      <c r="F9" s="158"/>
      <c r="G9" s="159"/>
      <c r="H9" s="160"/>
      <c r="I9" s="161"/>
      <c r="J9" s="158"/>
      <c r="K9" s="162"/>
      <c r="L9" s="162"/>
      <c r="M9" s="162"/>
      <c r="N9" s="162"/>
      <c r="O9" s="163"/>
      <c r="P9" s="35"/>
    </row>
    <row r="10" spans="1:18" x14ac:dyDescent="0.3">
      <c r="A10" s="155"/>
      <c r="B10" s="156"/>
      <c r="C10" s="157"/>
      <c r="D10" s="158"/>
      <c r="E10" s="158"/>
      <c r="F10" s="158"/>
      <c r="G10" s="159"/>
      <c r="H10" s="160"/>
      <c r="I10" s="161"/>
      <c r="J10" s="158"/>
      <c r="K10" s="162"/>
      <c r="L10" s="162"/>
      <c r="M10" s="162"/>
      <c r="N10" s="162"/>
      <c r="O10" s="163"/>
      <c r="P10" s="35"/>
    </row>
    <row r="12" spans="1:18" ht="21.6" customHeight="1" thickBot="1" x14ac:dyDescent="0.35">
      <c r="B12" s="165" t="s">
        <v>70</v>
      </c>
      <c r="C12" s="165"/>
      <c r="D12" s="165"/>
      <c r="E12" s="165"/>
      <c r="F12" s="166"/>
      <c r="G12" s="166"/>
      <c r="H12" s="166"/>
      <c r="I12" s="166"/>
      <c r="J12" s="166"/>
    </row>
    <row r="13" spans="1:18" ht="33" customHeight="1" x14ac:dyDescent="0.3">
      <c r="B13" s="167" t="s">
        <v>56</v>
      </c>
      <c r="C13" s="168"/>
      <c r="D13" s="169" t="s">
        <v>52</v>
      </c>
      <c r="E13" s="170"/>
    </row>
    <row r="14" spans="1:18" ht="28.8" x14ac:dyDescent="0.3">
      <c r="B14" s="144" t="s">
        <v>76</v>
      </c>
      <c r="C14" s="144" t="s">
        <v>51</v>
      </c>
      <c r="D14" s="144" t="s">
        <v>77</v>
      </c>
      <c r="E14" s="144" t="s">
        <v>50</v>
      </c>
      <c r="H14" s="171"/>
    </row>
    <row r="15" spans="1:18" ht="28.8" x14ac:dyDescent="0.3">
      <c r="B15" s="172">
        <v>300000</v>
      </c>
      <c r="C15" s="173" t="s">
        <v>82</v>
      </c>
      <c r="D15" s="172">
        <f>$K$8-B15</f>
        <v>60000</v>
      </c>
      <c r="E15" s="173" t="s">
        <v>84</v>
      </c>
      <c r="H15" s="171"/>
    </row>
    <row r="17" spans="1:12" x14ac:dyDescent="0.3">
      <c r="B17" s="174" t="s">
        <v>85</v>
      </c>
      <c r="C17" s="175"/>
      <c r="D17" s="175"/>
      <c r="E17" s="175"/>
      <c r="F17" s="174" t="s">
        <v>58</v>
      </c>
    </row>
    <row r="18" spans="1:12" x14ac:dyDescent="0.3">
      <c r="B18" s="174" t="s">
        <v>59</v>
      </c>
      <c r="C18" s="175"/>
      <c r="D18" s="175"/>
      <c r="E18" s="175"/>
      <c r="F18" s="174" t="s">
        <v>60</v>
      </c>
    </row>
    <row r="19" spans="1:12" x14ac:dyDescent="0.3">
      <c r="B19" s="174" t="s">
        <v>61</v>
      </c>
      <c r="C19" s="175"/>
      <c r="D19" s="175"/>
      <c r="E19" s="175"/>
      <c r="F19" s="174" t="s">
        <v>62</v>
      </c>
    </row>
    <row r="20" spans="1:12" x14ac:dyDescent="0.3">
      <c r="B20" s="174" t="s">
        <v>63</v>
      </c>
      <c r="C20" s="175"/>
      <c r="D20" s="175"/>
      <c r="E20" s="175"/>
      <c r="F20" s="174" t="s">
        <v>64</v>
      </c>
    </row>
    <row r="21" spans="1:12" x14ac:dyDescent="0.3">
      <c r="B21" s="174" t="s">
        <v>65</v>
      </c>
      <c r="C21" s="175"/>
      <c r="D21" s="175"/>
      <c r="E21" s="175"/>
      <c r="F21" s="174" t="s">
        <v>66</v>
      </c>
    </row>
    <row r="22" spans="1:12" x14ac:dyDescent="0.3">
      <c r="B22" s="174" t="s">
        <v>67</v>
      </c>
      <c r="C22" s="175"/>
      <c r="D22" s="175"/>
      <c r="E22" s="175"/>
      <c r="F22" s="174" t="s">
        <v>68</v>
      </c>
    </row>
    <row r="28" spans="1:12" ht="13.2" customHeight="1" x14ac:dyDescent="0.3">
      <c r="B28" s="176"/>
    </row>
    <row r="29" spans="1:12" s="176" customFormat="1" x14ac:dyDescent="0.3">
      <c r="A29" s="177"/>
    </row>
    <row r="30" spans="1:12" ht="28.8" hidden="1" x14ac:dyDescent="0.3">
      <c r="A30" s="52" t="s">
        <v>9</v>
      </c>
      <c r="B30" s="51" t="s">
        <v>10</v>
      </c>
      <c r="C30" s="51" t="s">
        <v>11</v>
      </c>
      <c r="D30" s="51" t="s">
        <v>12</v>
      </c>
      <c r="E30" s="51" t="s">
        <v>13</v>
      </c>
      <c r="F30" s="52" t="s">
        <v>14</v>
      </c>
      <c r="G30" s="15" t="s">
        <v>5</v>
      </c>
      <c r="H30" s="51" t="s">
        <v>15</v>
      </c>
      <c r="I30" s="51" t="s">
        <v>16</v>
      </c>
      <c r="J30" s="51" t="s">
        <v>17</v>
      </c>
    </row>
    <row r="31" spans="1:12" hidden="1" x14ac:dyDescent="0.3">
      <c r="A31" s="15">
        <v>0</v>
      </c>
      <c r="B31" s="16"/>
      <c r="C31" s="16"/>
      <c r="D31" s="16"/>
      <c r="E31" s="16" t="s">
        <v>18</v>
      </c>
      <c r="F31" s="53"/>
      <c r="G31" s="54" t="s">
        <v>19</v>
      </c>
      <c r="H31" s="17" t="s">
        <v>20</v>
      </c>
      <c r="I31" s="55" t="s">
        <v>21</v>
      </c>
      <c r="J31" s="55" t="s">
        <v>22</v>
      </c>
    </row>
    <row r="32" spans="1:12" hidden="1" x14ac:dyDescent="0.3">
      <c r="A32" s="15">
        <v>1</v>
      </c>
      <c r="B32" s="18">
        <f>G8</f>
        <v>45108</v>
      </c>
      <c r="C32" s="18" t="str">
        <f>O8</f>
        <v>30 June 2024</v>
      </c>
      <c r="D32" s="19">
        <f>ROUNDUP(YEARFRAC(C32,B32),2)</f>
        <v>1</v>
      </c>
      <c r="E32" s="20">
        <f>E74</f>
        <v>980369.29057337204</v>
      </c>
      <c r="F32" s="28">
        <f>K8*D32</f>
        <v>360000</v>
      </c>
      <c r="G32" s="21">
        <f>I8*E32*D32</f>
        <v>49018.464528668606</v>
      </c>
      <c r="H32" s="22">
        <f>E32-F32+G32</f>
        <v>669387.7551020406</v>
      </c>
      <c r="I32" s="23">
        <f>$E$32*D32/$H$8</f>
        <v>326789.76352445735</v>
      </c>
      <c r="J32" s="23">
        <f>E32-I32</f>
        <v>653579.52704891469</v>
      </c>
      <c r="L32" s="178"/>
    </row>
    <row r="33" spans="1:12" hidden="1" x14ac:dyDescent="0.3">
      <c r="A33" s="15">
        <v>2</v>
      </c>
      <c r="B33" s="18">
        <f>C32+1</f>
        <v>45474</v>
      </c>
      <c r="C33" s="18">
        <f>EDATE(B33,12)-1</f>
        <v>45838</v>
      </c>
      <c r="D33" s="19">
        <f>ROUNDUP(YEARFRAC(C33,B33),2)</f>
        <v>1</v>
      </c>
      <c r="E33" s="24">
        <f>H32</f>
        <v>669387.7551020406</v>
      </c>
      <c r="F33" s="23">
        <f>$K$8*D33</f>
        <v>360000</v>
      </c>
      <c r="G33" s="21">
        <f>$I$8*E33*D33</f>
        <v>33469.387755102034</v>
      </c>
      <c r="H33" s="22">
        <f>E33-F33+G33</f>
        <v>342857.14285714261</v>
      </c>
      <c r="I33" s="23">
        <f>$E$32*D33/$H$8</f>
        <v>326789.76352445735</v>
      </c>
      <c r="J33" s="23">
        <f>J32-I33</f>
        <v>326789.76352445735</v>
      </c>
      <c r="L33" s="179"/>
    </row>
    <row r="34" spans="1:12" hidden="1" x14ac:dyDescent="0.3">
      <c r="A34" s="15">
        <v>3</v>
      </c>
      <c r="B34" s="18">
        <f t="shared" ref="B34:B35" si="0">C33+1</f>
        <v>45839</v>
      </c>
      <c r="C34" s="18">
        <f>EDATE(B34,12)-1</f>
        <v>46203</v>
      </c>
      <c r="D34" s="19">
        <f t="shared" ref="D34" si="1">ROUNDUP(YEARFRAC(C34,B34),2)</f>
        <v>1</v>
      </c>
      <c r="E34" s="24">
        <f>H33</f>
        <v>342857.14285714261</v>
      </c>
      <c r="F34" s="23">
        <f>$K$8*D34</f>
        <v>360000</v>
      </c>
      <c r="G34" s="21">
        <f>$I$8*E34*D34</f>
        <v>17142.85714285713</v>
      </c>
      <c r="H34" s="22">
        <f>E34-F34+G34</f>
        <v>-2.6193447411060333E-10</v>
      </c>
      <c r="I34" s="23">
        <f>$E$32*D34/$H$8</f>
        <v>326789.76352445735</v>
      </c>
      <c r="J34" s="23">
        <f t="shared" ref="J34:J35" si="2">J33-I34</f>
        <v>0</v>
      </c>
    </row>
    <row r="35" spans="1:12" hidden="1" x14ac:dyDescent="0.3">
      <c r="A35" s="15">
        <v>4</v>
      </c>
      <c r="B35" s="18">
        <f t="shared" si="0"/>
        <v>46204</v>
      </c>
      <c r="C35" s="18">
        <f>P8</f>
        <v>46203</v>
      </c>
      <c r="D35" s="19">
        <f>ROUNDUP(YEARFRAC(C35,B35),2)</f>
        <v>0.01</v>
      </c>
      <c r="E35" s="24">
        <f>H34</f>
        <v>-2.6193447411060333E-10</v>
      </c>
      <c r="F35" s="23">
        <f>$K$8*D35</f>
        <v>3600</v>
      </c>
      <c r="G35" s="21">
        <f>$I$8*E35</f>
        <v>-1.3096723705530167E-11</v>
      </c>
      <c r="H35" s="22">
        <f>E35-F35+G35</f>
        <v>-3600.0000000002751</v>
      </c>
      <c r="I35" s="23">
        <f>$E$32*D35/$H$8</f>
        <v>3267.8976352445734</v>
      </c>
      <c r="J35" s="23">
        <f t="shared" si="2"/>
        <v>-3267.8976352445734</v>
      </c>
    </row>
    <row r="36" spans="1:12" hidden="1" x14ac:dyDescent="0.3">
      <c r="A36" s="15">
        <v>5</v>
      </c>
      <c r="B36" s="18"/>
      <c r="C36" s="18"/>
      <c r="D36" s="19"/>
      <c r="E36" s="24"/>
      <c r="F36" s="23"/>
      <c r="G36" s="21"/>
      <c r="H36" s="22"/>
      <c r="I36" s="23"/>
      <c r="J36" s="23"/>
    </row>
    <row r="37" spans="1:12" hidden="1" x14ac:dyDescent="0.3">
      <c r="A37" s="15">
        <v>6</v>
      </c>
      <c r="B37" s="18"/>
      <c r="C37" s="18"/>
      <c r="D37" s="19"/>
      <c r="E37" s="24"/>
      <c r="F37" s="23"/>
      <c r="G37" s="21"/>
      <c r="H37" s="22"/>
      <c r="I37" s="23"/>
      <c r="J37" s="23"/>
    </row>
    <row r="38" spans="1:12" hidden="1" x14ac:dyDescent="0.3">
      <c r="A38" s="25">
        <v>7</v>
      </c>
      <c r="B38" s="18"/>
      <c r="C38" s="18"/>
      <c r="D38" s="19"/>
      <c r="E38" s="24"/>
      <c r="F38" s="23"/>
      <c r="G38" s="21"/>
      <c r="H38" s="22"/>
      <c r="I38" s="23"/>
      <c r="J38" s="23"/>
    </row>
    <row r="39" spans="1:12" hidden="1" x14ac:dyDescent="0.3">
      <c r="A39" s="15">
        <v>8</v>
      </c>
      <c r="B39" s="18"/>
      <c r="C39" s="18"/>
      <c r="D39" s="19"/>
      <c r="E39" s="24"/>
      <c r="F39" s="23"/>
      <c r="G39" s="21"/>
      <c r="H39" s="22"/>
      <c r="I39" s="23"/>
      <c r="J39" s="23"/>
    </row>
    <row r="40" spans="1:12" hidden="1" x14ac:dyDescent="0.3">
      <c r="A40" s="15">
        <v>9</v>
      </c>
      <c r="B40" s="18"/>
      <c r="C40" s="18"/>
      <c r="D40" s="19"/>
      <c r="E40" s="24"/>
      <c r="F40" s="23"/>
      <c r="G40" s="21"/>
      <c r="H40" s="22"/>
      <c r="I40" s="23"/>
      <c r="J40" s="23"/>
    </row>
    <row r="41" spans="1:12" hidden="1" x14ac:dyDescent="0.3">
      <c r="A41" s="15">
        <v>10</v>
      </c>
      <c r="B41" s="18"/>
      <c r="C41" s="18"/>
      <c r="D41" s="19"/>
      <c r="E41" s="24"/>
      <c r="F41" s="23"/>
      <c r="G41" s="21"/>
      <c r="H41" s="22"/>
      <c r="I41" s="23"/>
      <c r="J41" s="23"/>
    </row>
    <row r="42" spans="1:12" hidden="1" x14ac:dyDescent="0.3">
      <c r="A42" s="15">
        <v>11</v>
      </c>
      <c r="B42" s="18"/>
      <c r="C42" s="18"/>
      <c r="D42" s="19"/>
      <c r="E42" s="24"/>
      <c r="F42" s="23"/>
      <c r="G42" s="21"/>
      <c r="H42" s="22"/>
      <c r="I42" s="23"/>
      <c r="J42" s="23"/>
    </row>
    <row r="43" spans="1:12" hidden="1" x14ac:dyDescent="0.3">
      <c r="A43" s="132"/>
    </row>
    <row r="44" spans="1:12" hidden="1" x14ac:dyDescent="0.3">
      <c r="B44" s="180" t="s">
        <v>18</v>
      </c>
      <c r="C44" s="181" t="s">
        <v>23</v>
      </c>
      <c r="D44" s="181"/>
      <c r="E44" s="182" t="s">
        <v>24</v>
      </c>
      <c r="F44" s="183"/>
      <c r="G44" s="184"/>
      <c r="H44" s="185"/>
      <c r="I44" s="185"/>
    </row>
    <row r="45" spans="1:12" hidden="1" x14ac:dyDescent="0.3">
      <c r="B45" s="180" t="s">
        <v>19</v>
      </c>
      <c r="C45" s="181" t="s">
        <v>25</v>
      </c>
      <c r="D45" s="181"/>
      <c r="E45" s="186" t="s">
        <v>26</v>
      </c>
      <c r="F45" s="186"/>
      <c r="G45" s="186"/>
    </row>
    <row r="46" spans="1:12" hidden="1" x14ac:dyDescent="0.3">
      <c r="B46" s="180" t="s">
        <v>20</v>
      </c>
      <c r="C46" s="181" t="s">
        <v>27</v>
      </c>
      <c r="D46" s="181"/>
      <c r="E46" s="187" t="s">
        <v>28</v>
      </c>
      <c r="F46" s="188"/>
      <c r="G46" s="189"/>
    </row>
    <row r="47" spans="1:12" ht="18.75" hidden="1" customHeight="1" x14ac:dyDescent="0.3">
      <c r="A47" s="190"/>
      <c r="B47" s="180" t="s">
        <v>21</v>
      </c>
      <c r="C47" s="181" t="s">
        <v>29</v>
      </c>
      <c r="D47" s="181"/>
      <c r="E47" s="182" t="s">
        <v>30</v>
      </c>
      <c r="F47" s="183"/>
      <c r="G47" s="184"/>
    </row>
    <row r="48" spans="1:12" ht="18" hidden="1" x14ac:dyDescent="0.3">
      <c r="A48" s="190"/>
      <c r="B48" s="180" t="s">
        <v>22</v>
      </c>
      <c r="C48" s="181" t="s">
        <v>31</v>
      </c>
      <c r="D48" s="181"/>
      <c r="E48" s="182" t="s">
        <v>32</v>
      </c>
      <c r="F48" s="183"/>
      <c r="G48" s="184"/>
    </row>
    <row r="49" spans="2:17" ht="15.75" hidden="1" customHeight="1" x14ac:dyDescent="0.3"/>
    <row r="50" spans="2:17" hidden="1" x14ac:dyDescent="0.3"/>
    <row r="51" spans="2:17" hidden="1" x14ac:dyDescent="0.3">
      <c r="B51" s="191" t="s">
        <v>33</v>
      </c>
      <c r="C51" s="192"/>
      <c r="D51" s="193"/>
    </row>
    <row r="52" spans="2:17" hidden="1" x14ac:dyDescent="0.3">
      <c r="B52" s="194" t="s">
        <v>34</v>
      </c>
      <c r="C52" s="195"/>
      <c r="D52" s="196"/>
    </row>
    <row r="53" spans="2:17" hidden="1" x14ac:dyDescent="0.3">
      <c r="B53" s="197" t="s">
        <v>35</v>
      </c>
      <c r="C53" s="198"/>
      <c r="D53" s="199" t="s">
        <v>36</v>
      </c>
    </row>
    <row r="54" spans="2:17" hidden="1" x14ac:dyDescent="0.3">
      <c r="B54" s="200">
        <v>2</v>
      </c>
      <c r="C54" s="200">
        <v>5</v>
      </c>
      <c r="D54" s="201">
        <v>0.05</v>
      </c>
    </row>
    <row r="55" spans="2:17" hidden="1" x14ac:dyDescent="0.3">
      <c r="B55" s="202">
        <v>6</v>
      </c>
      <c r="C55" s="202">
        <v>10</v>
      </c>
      <c r="D55" s="203">
        <v>5.5E-2</v>
      </c>
    </row>
    <row r="56" spans="2:17" hidden="1" x14ac:dyDescent="0.3">
      <c r="B56" s="202">
        <v>11</v>
      </c>
      <c r="C56" s="202" t="s">
        <v>37</v>
      </c>
      <c r="D56" s="201">
        <v>0.06</v>
      </c>
    </row>
    <row r="57" spans="2:17" hidden="1" x14ac:dyDescent="0.3"/>
    <row r="58" spans="2:17" hidden="1" x14ac:dyDescent="0.3"/>
    <row r="59" spans="2:17" hidden="1" x14ac:dyDescent="0.3"/>
    <row r="60" spans="2:17" hidden="1" x14ac:dyDescent="0.3">
      <c r="B60" s="204" t="s">
        <v>38</v>
      </c>
      <c r="C60" s="164"/>
      <c r="D60" s="185"/>
      <c r="E60" s="185"/>
    </row>
    <row r="61" spans="2:17" ht="15" hidden="1" thickBot="1" x14ac:dyDescent="0.35">
      <c r="B61" s="164"/>
      <c r="C61" s="164"/>
      <c r="D61" s="185"/>
      <c r="E61" s="185"/>
    </row>
    <row r="62" spans="2:17" hidden="1" x14ac:dyDescent="0.3">
      <c r="B62" s="205" t="s">
        <v>9</v>
      </c>
      <c r="C62" s="206" t="s">
        <v>39</v>
      </c>
      <c r="D62" s="207" t="s">
        <v>40</v>
      </c>
      <c r="E62" s="205" t="s">
        <v>41</v>
      </c>
    </row>
    <row r="63" spans="2:17" ht="27" hidden="1" customHeight="1" x14ac:dyDescent="0.3">
      <c r="B63" s="208"/>
      <c r="C63" s="209"/>
      <c r="D63" s="210">
        <f>I8</f>
        <v>0.05</v>
      </c>
      <c r="E63" s="208"/>
    </row>
    <row r="64" spans="2:17" hidden="1" x14ac:dyDescent="0.3">
      <c r="B64" s="211" t="s">
        <v>42</v>
      </c>
      <c r="C64" s="212">
        <f t="shared" ref="C64:C66" si="3">$K$8</f>
        <v>360000</v>
      </c>
      <c r="D64" s="213">
        <f>1/(1+$D$63)</f>
        <v>0.95238095238095233</v>
      </c>
      <c r="E64" s="214">
        <f t="shared" ref="E64:E66" si="4">D64*C64</f>
        <v>342857.14285714284</v>
      </c>
      <c r="F64" s="215" t="s">
        <v>53</v>
      </c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6" hidden="1" x14ac:dyDescent="0.3">
      <c r="B65" s="211" t="s">
        <v>43</v>
      </c>
      <c r="C65" s="212">
        <f t="shared" si="3"/>
        <v>360000</v>
      </c>
      <c r="D65" s="213">
        <f>1/(1+$D$63)^2</f>
        <v>0.90702947845804982</v>
      </c>
      <c r="E65" s="214">
        <f t="shared" si="4"/>
        <v>326530.61224489793</v>
      </c>
    </row>
    <row r="66" spans="1:6" hidden="1" x14ac:dyDescent="0.3">
      <c r="B66" s="211" t="s">
        <v>44</v>
      </c>
      <c r="C66" s="212">
        <f t="shared" si="3"/>
        <v>360000</v>
      </c>
      <c r="D66" s="213">
        <f>1/(1+$D$63)^3</f>
        <v>0.86383759853147601</v>
      </c>
      <c r="E66" s="214">
        <f t="shared" si="4"/>
        <v>310981.53547133139</v>
      </c>
    </row>
    <row r="67" spans="1:6" hidden="1" x14ac:dyDescent="0.3">
      <c r="B67" s="211"/>
      <c r="C67" s="212"/>
      <c r="D67" s="213"/>
      <c r="E67" s="214"/>
    </row>
    <row r="68" spans="1:6" hidden="1" x14ac:dyDescent="0.3">
      <c r="B68" s="211"/>
      <c r="C68" s="212"/>
      <c r="D68" s="213"/>
      <c r="E68" s="214"/>
    </row>
    <row r="69" spans="1:6" hidden="1" x14ac:dyDescent="0.3">
      <c r="B69" s="211"/>
      <c r="C69" s="212"/>
      <c r="D69" s="213"/>
      <c r="E69" s="214"/>
    </row>
    <row r="70" spans="1:6" hidden="1" x14ac:dyDescent="0.3">
      <c r="B70" s="211"/>
      <c r="C70" s="212"/>
      <c r="D70" s="213"/>
      <c r="E70" s="214"/>
    </row>
    <row r="71" spans="1:6" hidden="1" x14ac:dyDescent="0.3">
      <c r="B71" s="211"/>
      <c r="C71" s="212"/>
      <c r="D71" s="213"/>
      <c r="E71" s="214"/>
    </row>
    <row r="72" spans="1:6" hidden="1" x14ac:dyDescent="0.3">
      <c r="B72" s="211"/>
      <c r="C72" s="212"/>
      <c r="D72" s="213"/>
      <c r="E72" s="214"/>
    </row>
    <row r="73" spans="1:6" hidden="1" x14ac:dyDescent="0.3">
      <c r="B73" s="211"/>
      <c r="C73" s="212"/>
      <c r="D73" s="213"/>
      <c r="E73" s="214"/>
    </row>
    <row r="74" spans="1:6" ht="15" hidden="1" thickBot="1" x14ac:dyDescent="0.35">
      <c r="B74" s="217"/>
      <c r="C74" s="218">
        <f>SUM(C64:C73)</f>
        <v>1080000</v>
      </c>
      <c r="D74" s="185"/>
      <c r="E74" s="218">
        <f>SUM(E64:E73)</f>
        <v>980369.29057337204</v>
      </c>
      <c r="F74" s="217"/>
    </row>
    <row r="75" spans="1:6" ht="15.6" hidden="1" thickTop="1" thickBot="1" x14ac:dyDescent="0.35">
      <c r="B75" s="219"/>
      <c r="C75" s="220"/>
      <c r="D75" s="221"/>
      <c r="E75" s="222"/>
    </row>
    <row r="76" spans="1:6" s="176" customFormat="1" x14ac:dyDescent="0.3">
      <c r="A76" s="223"/>
    </row>
    <row r="77" spans="1:6" s="176" customFormat="1" x14ac:dyDescent="0.3">
      <c r="A77" s="223"/>
    </row>
    <row r="78" spans="1:6" s="176" customFormat="1" x14ac:dyDescent="0.3">
      <c r="A78" s="223"/>
    </row>
  </sheetData>
  <sheetProtection algorithmName="SHA-512" hashValue="Ka6BQSqhM4YeShvtGpSG0CQrorhIUkBvdT7QoDMhGdGrL2XEThz748fGufSu2xZfqWUSSeNteeO2Q5f+PJ8Bvw==" saltValue="uJKug9L7IDjXfWl6+F3g3g==" spinCount="100000" sheet="1" objects="1" scenarios="1"/>
  <mergeCells count="23">
    <mergeCell ref="F64:Q64"/>
    <mergeCell ref="B12:E12"/>
    <mergeCell ref="C48:D48"/>
    <mergeCell ref="E48:G48"/>
    <mergeCell ref="B51:D51"/>
    <mergeCell ref="B52:D52"/>
    <mergeCell ref="B53:C53"/>
    <mergeCell ref="B62:B63"/>
    <mergeCell ref="C62:C63"/>
    <mergeCell ref="E62:E63"/>
    <mergeCell ref="C44:D44"/>
    <mergeCell ref="E44:G44"/>
    <mergeCell ref="C45:D45"/>
    <mergeCell ref="C46:D46"/>
    <mergeCell ref="E46:G46"/>
    <mergeCell ref="C47:D47"/>
    <mergeCell ref="E47:G47"/>
    <mergeCell ref="A1:L1"/>
    <mergeCell ref="A2:L2"/>
    <mergeCell ref="B4:K4"/>
    <mergeCell ref="K6:N6"/>
    <mergeCell ref="B13:C13"/>
    <mergeCell ref="D13:E13"/>
  </mergeCells>
  <dataValidations count="3">
    <dataValidation type="list" allowBlank="1" showInputMessage="1" showErrorMessage="1" sqref="H8:H10" xr:uid="{2421D193-C16A-418B-A8B1-547F164797B4}">
      <formula1>"Select,1,2,3,4,5,6,7,8,9,10,11,12,13,14,15,16,17,18,19,20"</formula1>
    </dataValidation>
    <dataValidation type="list" allowBlank="1" showInputMessage="1" showErrorMessage="1" sqref="J8:J10" xr:uid="{E2D332F6-6DD8-4BF0-B998-17A8AD4C2B89}">
      <formula1>"Select, Monthly, Quarterly, Semi-Annual, Annual"</formula1>
    </dataValidation>
    <dataValidation type="list" allowBlank="1" showInputMessage="1" showErrorMessage="1" sqref="D8:D10" xr:uid="{8DDEA7C6-0BA1-4A0E-B668-87D4CACE8417}">
      <formula1>"Select,Dwellings (Residential),Building other than dwellings,Other Sructures, Transport Equipments,Other Machinery &amp; Equipment,Other Assets (Snifer Dogs),Land"</formula1>
    </dataValidation>
  </dataValidations>
  <pageMargins left="0.33" right="0.17" top="0.75" bottom="0.75" header="0.3" footer="0.3"/>
  <pageSetup paperSize="9" scale="41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4951-35A2-42DF-84D9-F13DD5F31F7A}">
  <sheetPr>
    <pageSetUpPr fitToPage="1"/>
  </sheetPr>
  <dimension ref="A1:R78"/>
  <sheetViews>
    <sheetView zoomScale="120" zoomScaleNormal="120" workbookViewId="0">
      <selection activeCell="B4" sqref="B4:K4"/>
    </sheetView>
  </sheetViews>
  <sheetFormatPr defaultColWidth="9.109375" defaultRowHeight="14.4" x14ac:dyDescent="0.3"/>
  <cols>
    <col min="1" max="1" width="4.21875" style="57" customWidth="1"/>
    <col min="2" max="2" width="19.109375" style="73" customWidth="1"/>
    <col min="3" max="3" width="20.21875" style="73" customWidth="1"/>
    <col min="4" max="4" width="21.109375" style="73" customWidth="1"/>
    <col min="5" max="5" width="25.44140625" style="73" customWidth="1"/>
    <col min="6" max="6" width="25.88671875" style="73" customWidth="1"/>
    <col min="7" max="7" width="23.6640625" style="73" customWidth="1"/>
    <col min="8" max="8" width="15.109375" style="73" customWidth="1"/>
    <col min="9" max="9" width="26.5546875" style="73" hidden="1" customWidth="1"/>
    <col min="10" max="10" width="23" style="73" customWidth="1"/>
    <col min="11" max="11" width="15.33203125" style="73" bestFit="1" customWidth="1"/>
    <col min="12" max="12" width="16.33203125" style="73" customWidth="1"/>
    <col min="13" max="13" width="14.33203125" style="73" bestFit="1" customWidth="1"/>
    <col min="14" max="14" width="12.33203125" style="73" customWidth="1"/>
    <col min="15" max="15" width="19.21875" style="73" customWidth="1"/>
    <col min="16" max="16" width="17.109375" style="73" customWidth="1"/>
    <col min="17" max="17" width="19.109375" style="73" customWidth="1"/>
    <col min="18" max="18" width="18.33203125" style="73" customWidth="1"/>
    <col min="19" max="19" width="16.33203125" style="73" customWidth="1"/>
    <col min="20" max="20" width="18.21875" style="73" customWidth="1"/>
    <col min="21" max="16384" width="9.109375" style="73"/>
  </cols>
  <sheetData>
    <row r="1" spans="1:18" ht="21" x14ac:dyDescent="0.4">
      <c r="A1" s="81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P1" s="26" t="s">
        <v>45</v>
      </c>
    </row>
    <row r="2" spans="1:18" ht="21" x14ac:dyDescent="0.4">
      <c r="A2" s="8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8" ht="21" x14ac:dyDescent="0.4">
      <c r="A3" s="115"/>
      <c r="B3" s="112" t="s">
        <v>86</v>
      </c>
      <c r="C3" s="75"/>
      <c r="D3" s="36"/>
      <c r="E3" s="75"/>
      <c r="F3" s="75"/>
      <c r="G3" s="75"/>
      <c r="H3" s="75"/>
      <c r="I3" s="75"/>
      <c r="J3" s="75"/>
      <c r="K3" s="75"/>
      <c r="L3" s="75"/>
    </row>
    <row r="4" spans="1:18" ht="92.4" customHeight="1" x14ac:dyDescent="0.3">
      <c r="A4" s="116"/>
      <c r="B4" s="133" t="s">
        <v>88</v>
      </c>
      <c r="C4" s="133"/>
      <c r="D4" s="133"/>
      <c r="E4" s="133"/>
      <c r="F4" s="133"/>
      <c r="G4" s="133"/>
      <c r="H4" s="133"/>
      <c r="I4" s="133"/>
      <c r="J4" s="133"/>
      <c r="K4" s="133"/>
      <c r="R4" s="38"/>
    </row>
    <row r="5" spans="1:18" ht="19.2" customHeight="1" thickBot="1" x14ac:dyDescent="0.35">
      <c r="A5" s="116"/>
      <c r="B5" s="70"/>
      <c r="C5" s="71"/>
      <c r="D5" s="77"/>
      <c r="E5" s="77"/>
      <c r="F5" s="77"/>
      <c r="G5" s="76"/>
      <c r="H5" s="77"/>
      <c r="I5" s="77"/>
      <c r="J5" s="77"/>
      <c r="K5" s="77"/>
    </row>
    <row r="6" spans="1:18" ht="18" x14ac:dyDescent="0.35">
      <c r="A6" s="116"/>
      <c r="C6" s="1"/>
      <c r="K6" s="85" t="s">
        <v>49</v>
      </c>
      <c r="L6" s="86"/>
      <c r="M6" s="86"/>
      <c r="N6" s="87"/>
    </row>
    <row r="7" spans="1:18" s="42" customFormat="1" ht="43.2" x14ac:dyDescent="0.3">
      <c r="A7" s="40" t="s">
        <v>0</v>
      </c>
      <c r="B7" s="41" t="s">
        <v>55</v>
      </c>
      <c r="C7" s="40" t="s">
        <v>78</v>
      </c>
      <c r="D7" s="39" t="s">
        <v>46</v>
      </c>
      <c r="E7" s="39" t="s">
        <v>1</v>
      </c>
      <c r="F7" s="39" t="s">
        <v>69</v>
      </c>
      <c r="G7" s="39" t="s">
        <v>2</v>
      </c>
      <c r="H7" s="40" t="s">
        <v>3</v>
      </c>
      <c r="I7" s="39" t="s">
        <v>5</v>
      </c>
      <c r="J7" s="39" t="s">
        <v>6</v>
      </c>
      <c r="K7" s="41" t="s">
        <v>72</v>
      </c>
      <c r="L7" s="41" t="s">
        <v>73</v>
      </c>
      <c r="M7" s="41" t="s">
        <v>74</v>
      </c>
      <c r="N7" s="41" t="s">
        <v>75</v>
      </c>
      <c r="O7" s="39" t="s">
        <v>7</v>
      </c>
      <c r="P7" s="40" t="s">
        <v>4</v>
      </c>
    </row>
    <row r="8" spans="1:18" x14ac:dyDescent="0.3">
      <c r="A8" s="117">
        <v>1</v>
      </c>
      <c r="B8" s="43"/>
      <c r="C8" s="43"/>
      <c r="D8" s="11" t="s">
        <v>8</v>
      </c>
      <c r="E8" s="11"/>
      <c r="F8" s="11"/>
      <c r="G8" s="27">
        <v>45108</v>
      </c>
      <c r="H8" s="12">
        <v>3</v>
      </c>
      <c r="I8" s="13">
        <f>IF(AND(H8&gt;=$B$54,H8&lt;=$C$54),$D$54,IF(AND(H8&gt;=$B$55,H8&lt;=$C$55),$D$55,IF(H8&gt;=$B$56,$D$56,0)))</f>
        <v>0.05</v>
      </c>
      <c r="J8" s="11" t="s">
        <v>47</v>
      </c>
      <c r="K8" s="14"/>
      <c r="L8" s="14"/>
      <c r="M8" s="14"/>
      <c r="N8" s="14"/>
      <c r="O8" s="44" t="str">
        <f>30&amp;" "&amp;"June"&amp;" "&amp;(YEAR(G8)+IF(MONTH(G8)&gt;=7,1,0))</f>
        <v>30 June 2024</v>
      </c>
      <c r="P8" s="29">
        <f>EDATE(G8,(H8*12))-1</f>
        <v>46203</v>
      </c>
    </row>
    <row r="9" spans="1:18" x14ac:dyDescent="0.3">
      <c r="A9" s="118"/>
      <c r="B9" s="45"/>
      <c r="C9" s="46"/>
      <c r="D9" s="30"/>
      <c r="E9" s="30"/>
      <c r="F9" s="30"/>
      <c r="G9" s="31"/>
      <c r="H9" s="32"/>
      <c r="I9" s="33"/>
      <c r="J9" s="30"/>
      <c r="K9" s="34"/>
      <c r="L9" s="34"/>
      <c r="M9" s="34"/>
      <c r="N9" s="34"/>
      <c r="O9" s="47"/>
      <c r="P9" s="35"/>
    </row>
    <row r="10" spans="1:18" x14ac:dyDescent="0.3">
      <c r="A10" s="118"/>
      <c r="B10" s="45"/>
      <c r="C10" s="46"/>
      <c r="D10" s="30"/>
      <c r="E10" s="30"/>
      <c r="F10" s="30"/>
      <c r="G10" s="31"/>
      <c r="H10" s="32"/>
      <c r="I10" s="33"/>
      <c r="J10" s="30"/>
      <c r="K10" s="34"/>
      <c r="L10" s="34"/>
      <c r="M10" s="34"/>
      <c r="N10" s="34"/>
      <c r="O10" s="47"/>
      <c r="P10" s="35"/>
    </row>
    <row r="11" spans="1:18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8" ht="21.6" customHeight="1" thickBot="1" x14ac:dyDescent="0.35">
      <c r="B12" s="94" t="s">
        <v>70</v>
      </c>
      <c r="C12" s="94"/>
      <c r="D12" s="94"/>
      <c r="E12" s="94"/>
      <c r="F12" s="69"/>
      <c r="G12" s="69"/>
      <c r="H12" s="69"/>
      <c r="I12" s="69"/>
      <c r="J12" s="69"/>
    </row>
    <row r="13" spans="1:18" ht="33" customHeight="1" x14ac:dyDescent="0.3">
      <c r="B13" s="88" t="s">
        <v>56</v>
      </c>
      <c r="C13" s="89"/>
      <c r="D13" s="90" t="s">
        <v>52</v>
      </c>
      <c r="E13" s="91"/>
    </row>
    <row r="14" spans="1:18" ht="28.8" x14ac:dyDescent="0.3">
      <c r="B14" s="41" t="s">
        <v>76</v>
      </c>
      <c r="C14" s="41" t="s">
        <v>51</v>
      </c>
      <c r="D14" s="41" t="s">
        <v>77</v>
      </c>
      <c r="E14" s="41" t="s">
        <v>50</v>
      </c>
      <c r="H14" s="49"/>
    </row>
    <row r="15" spans="1:18" x14ac:dyDescent="0.3">
      <c r="B15" s="122"/>
      <c r="C15" s="114"/>
      <c r="D15" s="113">
        <f>$K$8-B15</f>
        <v>0</v>
      </c>
      <c r="E15" s="114"/>
      <c r="H15" s="49"/>
    </row>
    <row r="17" spans="1:12" x14ac:dyDescent="0.3">
      <c r="B17" s="111" t="s">
        <v>85</v>
      </c>
      <c r="C17" s="72"/>
      <c r="D17" s="72"/>
      <c r="E17" s="72"/>
      <c r="F17" s="111" t="s">
        <v>58</v>
      </c>
    </row>
    <row r="18" spans="1:12" x14ac:dyDescent="0.3">
      <c r="B18" s="111" t="s">
        <v>59</v>
      </c>
      <c r="C18" s="72"/>
      <c r="D18" s="72"/>
      <c r="E18" s="72"/>
      <c r="F18" s="111" t="s">
        <v>60</v>
      </c>
    </row>
    <row r="19" spans="1:12" x14ac:dyDescent="0.3">
      <c r="B19" s="111" t="s">
        <v>61</v>
      </c>
      <c r="C19" s="72"/>
      <c r="D19" s="72"/>
      <c r="E19" s="72"/>
      <c r="F19" s="111" t="s">
        <v>62</v>
      </c>
    </row>
    <row r="20" spans="1:12" x14ac:dyDescent="0.3">
      <c r="B20" s="111" t="s">
        <v>63</v>
      </c>
      <c r="C20" s="72"/>
      <c r="D20" s="72"/>
      <c r="E20" s="72"/>
      <c r="F20" s="111" t="s">
        <v>64</v>
      </c>
    </row>
    <row r="21" spans="1:12" x14ac:dyDescent="0.3">
      <c r="B21" s="111" t="s">
        <v>65</v>
      </c>
      <c r="C21" s="72"/>
      <c r="D21" s="72"/>
      <c r="E21" s="72"/>
      <c r="F21" s="111" t="s">
        <v>66</v>
      </c>
    </row>
    <row r="22" spans="1:12" x14ac:dyDescent="0.3">
      <c r="B22" s="111" t="s">
        <v>67</v>
      </c>
      <c r="C22" s="72"/>
      <c r="D22" s="72"/>
      <c r="E22" s="72"/>
      <c r="F22" s="111" t="s">
        <v>68</v>
      </c>
    </row>
    <row r="28" spans="1:12" x14ac:dyDescent="0.3">
      <c r="B28" s="50"/>
    </row>
    <row r="29" spans="1:12" s="50" customFormat="1" x14ac:dyDescent="0.3">
      <c r="A29" s="119"/>
    </row>
    <row r="30" spans="1:12" ht="28.8" hidden="1" x14ac:dyDescent="0.3">
      <c r="A30" s="52" t="s">
        <v>9</v>
      </c>
      <c r="B30" s="51" t="s">
        <v>10</v>
      </c>
      <c r="C30" s="51" t="s">
        <v>11</v>
      </c>
      <c r="D30" s="51" t="s">
        <v>12</v>
      </c>
      <c r="E30" s="51" t="s">
        <v>13</v>
      </c>
      <c r="F30" s="52" t="s">
        <v>14</v>
      </c>
      <c r="G30" s="15" t="s">
        <v>5</v>
      </c>
      <c r="H30" s="51" t="s">
        <v>15</v>
      </c>
      <c r="I30" s="51" t="s">
        <v>16</v>
      </c>
      <c r="J30" s="51" t="s">
        <v>17</v>
      </c>
    </row>
    <row r="31" spans="1:12" hidden="1" x14ac:dyDescent="0.3">
      <c r="A31" s="15">
        <v>0</v>
      </c>
      <c r="B31" s="16"/>
      <c r="C31" s="16"/>
      <c r="D31" s="16"/>
      <c r="E31" s="16" t="s">
        <v>18</v>
      </c>
      <c r="F31" s="53"/>
      <c r="G31" s="54" t="s">
        <v>19</v>
      </c>
      <c r="H31" s="17" t="s">
        <v>20</v>
      </c>
      <c r="I31" s="55" t="s">
        <v>21</v>
      </c>
      <c r="J31" s="55" t="s">
        <v>22</v>
      </c>
    </row>
    <row r="32" spans="1:12" hidden="1" x14ac:dyDescent="0.3">
      <c r="A32" s="15">
        <v>1</v>
      </c>
      <c r="B32" s="18">
        <f>G8</f>
        <v>45108</v>
      </c>
      <c r="C32" s="18" t="str">
        <f>O8</f>
        <v>30 June 2024</v>
      </c>
      <c r="D32" s="19">
        <f>ROUNDUP(YEARFRAC(C32,B32),2)</f>
        <v>1</v>
      </c>
      <c r="E32" s="20">
        <f>E74</f>
        <v>0</v>
      </c>
      <c r="F32" s="28">
        <f>K8*D32</f>
        <v>0</v>
      </c>
      <c r="G32" s="21">
        <f>I8*E32*D32</f>
        <v>0</v>
      </c>
      <c r="H32" s="22">
        <f>E32-F32+G32</f>
        <v>0</v>
      </c>
      <c r="I32" s="23">
        <f>$E$32*D32/$H$8</f>
        <v>0</v>
      </c>
      <c r="J32" s="23">
        <f>E32-I32</f>
        <v>0</v>
      </c>
      <c r="L32" s="56"/>
    </row>
    <row r="33" spans="1:12" hidden="1" x14ac:dyDescent="0.3">
      <c r="A33" s="15">
        <v>2</v>
      </c>
      <c r="B33" s="18">
        <f>C32+1</f>
        <v>45474</v>
      </c>
      <c r="C33" s="18">
        <f>EDATE(B33,12)-1</f>
        <v>45838</v>
      </c>
      <c r="D33" s="19">
        <f>ROUNDUP(YEARFRAC(C33,B33),2)</f>
        <v>1</v>
      </c>
      <c r="E33" s="24">
        <f>H32</f>
        <v>0</v>
      </c>
      <c r="F33" s="23">
        <f>$K$8*D33</f>
        <v>0</v>
      </c>
      <c r="G33" s="21">
        <f>$I$8*E33*D33</f>
        <v>0</v>
      </c>
      <c r="H33" s="22">
        <f>E33-F33+G33</f>
        <v>0</v>
      </c>
      <c r="I33" s="23">
        <f>$E$32*D33/$H$8</f>
        <v>0</v>
      </c>
      <c r="J33" s="23">
        <f>J32-I33</f>
        <v>0</v>
      </c>
      <c r="L33" s="2"/>
    </row>
    <row r="34" spans="1:12" hidden="1" x14ac:dyDescent="0.3">
      <c r="A34" s="15">
        <v>3</v>
      </c>
      <c r="B34" s="18">
        <f t="shared" ref="B34:B35" si="0">C33+1</f>
        <v>45839</v>
      </c>
      <c r="C34" s="18">
        <f>EDATE(B34,12)-1</f>
        <v>46203</v>
      </c>
      <c r="D34" s="19">
        <f t="shared" ref="D34" si="1">ROUNDUP(YEARFRAC(C34,B34),2)</f>
        <v>1</v>
      </c>
      <c r="E34" s="24">
        <f>H33</f>
        <v>0</v>
      </c>
      <c r="F34" s="23">
        <f>$K$8*D34</f>
        <v>0</v>
      </c>
      <c r="G34" s="21">
        <f>$I$8*E34*D34</f>
        <v>0</v>
      </c>
      <c r="H34" s="22">
        <f>E34-F34+G34</f>
        <v>0</v>
      </c>
      <c r="I34" s="23">
        <f>$E$32*D34/$H$8</f>
        <v>0</v>
      </c>
      <c r="J34" s="23">
        <f t="shared" ref="J34:J35" si="2">J33-I34</f>
        <v>0</v>
      </c>
    </row>
    <row r="35" spans="1:12" hidden="1" x14ac:dyDescent="0.3">
      <c r="A35" s="15">
        <v>4</v>
      </c>
      <c r="B35" s="18">
        <f t="shared" si="0"/>
        <v>46204</v>
      </c>
      <c r="C35" s="18">
        <f>P8</f>
        <v>46203</v>
      </c>
      <c r="D35" s="19">
        <f>ROUNDUP(YEARFRAC(C35,B35),2)</f>
        <v>0.01</v>
      </c>
      <c r="E35" s="24">
        <f>H34</f>
        <v>0</v>
      </c>
      <c r="F35" s="23">
        <f>$K$8*D35</f>
        <v>0</v>
      </c>
      <c r="G35" s="21">
        <f>$I$8*E35</f>
        <v>0</v>
      </c>
      <c r="H35" s="22">
        <f>E35-F35+G35</f>
        <v>0</v>
      </c>
      <c r="I35" s="23">
        <f>$E$32*D35/$H$8</f>
        <v>0</v>
      </c>
      <c r="J35" s="23">
        <f t="shared" si="2"/>
        <v>0</v>
      </c>
    </row>
    <row r="36" spans="1:12" hidden="1" x14ac:dyDescent="0.3">
      <c r="A36" s="15">
        <v>5</v>
      </c>
      <c r="B36" s="18"/>
      <c r="C36" s="18"/>
      <c r="D36" s="19"/>
      <c r="E36" s="24"/>
      <c r="F36" s="23"/>
      <c r="G36" s="21"/>
      <c r="H36" s="22"/>
      <c r="I36" s="23"/>
      <c r="J36" s="23"/>
    </row>
    <row r="37" spans="1:12" hidden="1" x14ac:dyDescent="0.3">
      <c r="A37" s="15">
        <v>6</v>
      </c>
      <c r="B37" s="18"/>
      <c r="C37" s="18"/>
      <c r="D37" s="19"/>
      <c r="E37" s="24"/>
      <c r="F37" s="23"/>
      <c r="G37" s="21"/>
      <c r="H37" s="22"/>
      <c r="I37" s="23"/>
      <c r="J37" s="23"/>
    </row>
    <row r="38" spans="1:12" hidden="1" x14ac:dyDescent="0.3">
      <c r="A38" s="25">
        <v>7</v>
      </c>
      <c r="B38" s="18"/>
      <c r="C38" s="18"/>
      <c r="D38" s="19"/>
      <c r="E38" s="24"/>
      <c r="F38" s="23"/>
      <c r="G38" s="21"/>
      <c r="H38" s="22"/>
      <c r="I38" s="23"/>
      <c r="J38" s="23"/>
    </row>
    <row r="39" spans="1:12" hidden="1" x14ac:dyDescent="0.3">
      <c r="A39" s="15">
        <v>8</v>
      </c>
      <c r="B39" s="18"/>
      <c r="C39" s="18"/>
      <c r="D39" s="19"/>
      <c r="E39" s="24"/>
      <c r="F39" s="23"/>
      <c r="G39" s="21"/>
      <c r="H39" s="22"/>
      <c r="I39" s="23"/>
      <c r="J39" s="23"/>
    </row>
    <row r="40" spans="1:12" hidden="1" x14ac:dyDescent="0.3">
      <c r="A40" s="15">
        <v>9</v>
      </c>
      <c r="B40" s="18"/>
      <c r="C40" s="18"/>
      <c r="D40" s="19"/>
      <c r="E40" s="24"/>
      <c r="F40" s="23"/>
      <c r="G40" s="21"/>
      <c r="H40" s="22"/>
      <c r="I40" s="23"/>
      <c r="J40" s="23"/>
    </row>
    <row r="41" spans="1:12" hidden="1" x14ac:dyDescent="0.3">
      <c r="A41" s="15">
        <v>10</v>
      </c>
      <c r="B41" s="18"/>
      <c r="C41" s="18"/>
      <c r="D41" s="19"/>
      <c r="E41" s="24"/>
      <c r="F41" s="23"/>
      <c r="G41" s="21"/>
      <c r="H41" s="22"/>
      <c r="I41" s="23"/>
      <c r="J41" s="23"/>
    </row>
    <row r="42" spans="1:12" hidden="1" x14ac:dyDescent="0.3">
      <c r="A42" s="15">
        <v>11</v>
      </c>
      <c r="B42" s="18"/>
      <c r="C42" s="18"/>
      <c r="D42" s="19"/>
      <c r="E42" s="24"/>
      <c r="F42" s="23"/>
      <c r="G42" s="21"/>
      <c r="H42" s="22"/>
      <c r="I42" s="23"/>
      <c r="J42" s="23"/>
    </row>
    <row r="43" spans="1:12" hidden="1" x14ac:dyDescent="0.3">
      <c r="A43" s="116"/>
    </row>
    <row r="44" spans="1:12" hidden="1" x14ac:dyDescent="0.3">
      <c r="B44" s="3" t="s">
        <v>18</v>
      </c>
      <c r="C44" s="95" t="s">
        <v>23</v>
      </c>
      <c r="D44" s="95"/>
      <c r="E44" s="78" t="s">
        <v>24</v>
      </c>
      <c r="F44" s="79"/>
      <c r="G44" s="80"/>
      <c r="H44" s="58"/>
      <c r="I44" s="58"/>
    </row>
    <row r="45" spans="1:12" hidden="1" x14ac:dyDescent="0.3">
      <c r="B45" s="3" t="s">
        <v>19</v>
      </c>
      <c r="C45" s="95" t="s">
        <v>25</v>
      </c>
      <c r="D45" s="95"/>
      <c r="E45" s="74" t="s">
        <v>26</v>
      </c>
      <c r="F45" s="74"/>
      <c r="G45" s="74"/>
    </row>
    <row r="46" spans="1:12" hidden="1" x14ac:dyDescent="0.3">
      <c r="B46" s="3" t="s">
        <v>20</v>
      </c>
      <c r="C46" s="95" t="s">
        <v>27</v>
      </c>
      <c r="D46" s="95"/>
      <c r="E46" s="108" t="s">
        <v>28</v>
      </c>
      <c r="F46" s="109"/>
      <c r="G46" s="110"/>
    </row>
    <row r="47" spans="1:12" ht="18.75" hidden="1" customHeight="1" x14ac:dyDescent="0.3">
      <c r="A47" s="120"/>
      <c r="B47" s="3" t="s">
        <v>21</v>
      </c>
      <c r="C47" s="95" t="s">
        <v>29</v>
      </c>
      <c r="D47" s="95"/>
      <c r="E47" s="78" t="s">
        <v>30</v>
      </c>
      <c r="F47" s="79"/>
      <c r="G47" s="80"/>
    </row>
    <row r="48" spans="1:12" ht="18" hidden="1" x14ac:dyDescent="0.3">
      <c r="A48" s="120"/>
      <c r="B48" s="3" t="s">
        <v>22</v>
      </c>
      <c r="C48" s="95" t="s">
        <v>31</v>
      </c>
      <c r="D48" s="95"/>
      <c r="E48" s="78" t="s">
        <v>32</v>
      </c>
      <c r="F48" s="79"/>
      <c r="G48" s="80"/>
    </row>
    <row r="49" spans="2:17" ht="15.75" hidden="1" customHeight="1" x14ac:dyDescent="0.3"/>
    <row r="50" spans="2:17" hidden="1" x14ac:dyDescent="0.3"/>
    <row r="51" spans="2:17" hidden="1" x14ac:dyDescent="0.3">
      <c r="B51" s="96" t="s">
        <v>33</v>
      </c>
      <c r="C51" s="97"/>
      <c r="D51" s="98"/>
    </row>
    <row r="52" spans="2:17" hidden="1" x14ac:dyDescent="0.3">
      <c r="B52" s="99" t="s">
        <v>34</v>
      </c>
      <c r="C52" s="100"/>
      <c r="D52" s="101"/>
    </row>
    <row r="53" spans="2:17" hidden="1" x14ac:dyDescent="0.3">
      <c r="B53" s="102" t="s">
        <v>35</v>
      </c>
      <c r="C53" s="103"/>
      <c r="D53" s="4" t="s">
        <v>36</v>
      </c>
    </row>
    <row r="54" spans="2:17" hidden="1" x14ac:dyDescent="0.3">
      <c r="B54" s="59">
        <v>2</v>
      </c>
      <c r="C54" s="59">
        <v>5</v>
      </c>
      <c r="D54" s="5">
        <v>0.05</v>
      </c>
    </row>
    <row r="55" spans="2:17" hidden="1" x14ac:dyDescent="0.3">
      <c r="B55" s="60">
        <v>6</v>
      </c>
      <c r="C55" s="60">
        <v>10</v>
      </c>
      <c r="D55" s="6">
        <v>5.5E-2</v>
      </c>
    </row>
    <row r="56" spans="2:17" hidden="1" x14ac:dyDescent="0.3">
      <c r="B56" s="60">
        <v>11</v>
      </c>
      <c r="C56" s="60" t="s">
        <v>37</v>
      </c>
      <c r="D56" s="5">
        <v>0.06</v>
      </c>
    </row>
    <row r="57" spans="2:17" hidden="1" x14ac:dyDescent="0.3"/>
    <row r="58" spans="2:17" hidden="1" x14ac:dyDescent="0.3"/>
    <row r="59" spans="2:17" hidden="1" x14ac:dyDescent="0.3"/>
    <row r="60" spans="2:17" hidden="1" x14ac:dyDescent="0.3">
      <c r="B60" s="7" t="s">
        <v>38</v>
      </c>
      <c r="C60" s="57"/>
      <c r="D60" s="58"/>
      <c r="E60" s="58"/>
    </row>
    <row r="61" spans="2:17" hidden="1" x14ac:dyDescent="0.3">
      <c r="B61" s="57"/>
      <c r="C61" s="57"/>
      <c r="D61" s="58"/>
      <c r="E61" s="58"/>
    </row>
    <row r="62" spans="2:17" hidden="1" x14ac:dyDescent="0.3">
      <c r="B62" s="104" t="s">
        <v>9</v>
      </c>
      <c r="C62" s="106" t="s">
        <v>39</v>
      </c>
      <c r="D62" s="8" t="s">
        <v>40</v>
      </c>
      <c r="E62" s="104" t="s">
        <v>41</v>
      </c>
    </row>
    <row r="63" spans="2:17" ht="27" hidden="1" customHeight="1" x14ac:dyDescent="0.3">
      <c r="B63" s="105"/>
      <c r="C63" s="107"/>
      <c r="D63" s="61">
        <f>I8</f>
        <v>0.05</v>
      </c>
      <c r="E63" s="105"/>
    </row>
    <row r="64" spans="2:17" hidden="1" x14ac:dyDescent="0.3">
      <c r="B64" s="62" t="s">
        <v>42</v>
      </c>
      <c r="C64" s="9">
        <f t="shared" ref="C64:C66" si="3">$K$8</f>
        <v>0</v>
      </c>
      <c r="D64" s="63">
        <f>1/(1+$D$63)</f>
        <v>0.95238095238095233</v>
      </c>
      <c r="E64" s="64">
        <f t="shared" ref="E64:E66" si="4">D64*C64</f>
        <v>0</v>
      </c>
      <c r="F64" s="92" t="s">
        <v>53</v>
      </c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</row>
    <row r="65" spans="1:6" hidden="1" x14ac:dyDescent="0.3">
      <c r="B65" s="62" t="s">
        <v>43</v>
      </c>
      <c r="C65" s="9">
        <f t="shared" si="3"/>
        <v>0</v>
      </c>
      <c r="D65" s="63">
        <f>1/(1+$D$63)^2</f>
        <v>0.90702947845804982</v>
      </c>
      <c r="E65" s="64">
        <f t="shared" si="4"/>
        <v>0</v>
      </c>
    </row>
    <row r="66" spans="1:6" hidden="1" x14ac:dyDescent="0.3">
      <c r="B66" s="62" t="s">
        <v>44</v>
      </c>
      <c r="C66" s="9">
        <f t="shared" si="3"/>
        <v>0</v>
      </c>
      <c r="D66" s="63">
        <f>1/(1+$D$63)^3</f>
        <v>0.86383759853147601</v>
      </c>
      <c r="E66" s="64">
        <f t="shared" si="4"/>
        <v>0</v>
      </c>
    </row>
    <row r="67" spans="1:6" hidden="1" x14ac:dyDescent="0.3">
      <c r="B67" s="62"/>
      <c r="C67" s="9"/>
      <c r="D67" s="63"/>
      <c r="E67" s="64"/>
    </row>
    <row r="68" spans="1:6" hidden="1" x14ac:dyDescent="0.3">
      <c r="B68" s="62"/>
      <c r="C68" s="9"/>
      <c r="D68" s="63"/>
      <c r="E68" s="64"/>
    </row>
    <row r="69" spans="1:6" hidden="1" x14ac:dyDescent="0.3">
      <c r="B69" s="62"/>
      <c r="C69" s="9"/>
      <c r="D69" s="63"/>
      <c r="E69" s="64"/>
    </row>
    <row r="70" spans="1:6" hidden="1" x14ac:dyDescent="0.3">
      <c r="B70" s="62"/>
      <c r="C70" s="9"/>
      <c r="D70" s="63"/>
      <c r="E70" s="64"/>
    </row>
    <row r="71" spans="1:6" hidden="1" x14ac:dyDescent="0.3">
      <c r="B71" s="62"/>
      <c r="C71" s="9"/>
      <c r="D71" s="63"/>
      <c r="E71" s="64"/>
    </row>
    <row r="72" spans="1:6" hidden="1" x14ac:dyDescent="0.3">
      <c r="B72" s="62"/>
      <c r="C72" s="9"/>
      <c r="D72" s="63"/>
      <c r="E72" s="64"/>
    </row>
    <row r="73" spans="1:6" hidden="1" x14ac:dyDescent="0.3">
      <c r="B73" s="62"/>
      <c r="C73" s="9"/>
      <c r="D73" s="63"/>
      <c r="E73" s="64"/>
    </row>
    <row r="74" spans="1:6" ht="15" hidden="1" thickBot="1" x14ac:dyDescent="0.35">
      <c r="B74" s="37"/>
      <c r="C74" s="10">
        <f>SUM(C64:C73)</f>
        <v>0</v>
      </c>
      <c r="D74" s="58"/>
      <c r="E74" s="10">
        <f>SUM(E64:E73)</f>
        <v>0</v>
      </c>
      <c r="F74" s="37"/>
    </row>
    <row r="75" spans="1:6" ht="15" hidden="1" thickBot="1" x14ac:dyDescent="0.35">
      <c r="B75" s="65"/>
      <c r="C75" s="66"/>
      <c r="D75" s="67"/>
      <c r="E75" s="68"/>
    </row>
    <row r="76" spans="1:6" s="50" customFormat="1" x14ac:dyDescent="0.3">
      <c r="A76" s="121"/>
    </row>
    <row r="77" spans="1:6" s="50" customFormat="1" x14ac:dyDescent="0.3">
      <c r="A77" s="121"/>
    </row>
    <row r="78" spans="1:6" s="50" customFormat="1" x14ac:dyDescent="0.3">
      <c r="A78" s="121"/>
    </row>
  </sheetData>
  <sheetProtection algorithmName="SHA-512" hashValue="TDcAAquta4W3Qm4RLmtnSTc0QXJyCpwTRTnzE29Pt8ZrFeQ7KQhNVA4dt96n5LG7Mg34T7CReY0lg/IhxEDkzQ==" saltValue="1zGh+ASfvLYOq/TeIcvexQ==" spinCount="100000" sheet="1" objects="1" scenarios="1"/>
  <mergeCells count="23">
    <mergeCell ref="F64:Q64"/>
    <mergeCell ref="C48:D48"/>
    <mergeCell ref="E48:G48"/>
    <mergeCell ref="B51:D51"/>
    <mergeCell ref="B52:D52"/>
    <mergeCell ref="B53:C53"/>
    <mergeCell ref="B62:B63"/>
    <mergeCell ref="C62:C63"/>
    <mergeCell ref="E62:E63"/>
    <mergeCell ref="C44:D44"/>
    <mergeCell ref="E44:G44"/>
    <mergeCell ref="C45:D45"/>
    <mergeCell ref="C46:D46"/>
    <mergeCell ref="E46:G46"/>
    <mergeCell ref="C47:D47"/>
    <mergeCell ref="E47:G47"/>
    <mergeCell ref="A1:L1"/>
    <mergeCell ref="A2:L2"/>
    <mergeCell ref="B4:K4"/>
    <mergeCell ref="K6:N6"/>
    <mergeCell ref="B12:E12"/>
    <mergeCell ref="B13:C13"/>
    <mergeCell ref="D13:E13"/>
  </mergeCells>
  <dataValidations count="3">
    <dataValidation type="list" allowBlank="1" showInputMessage="1" showErrorMessage="1" sqref="D8:D10" xr:uid="{D26828C1-FAB8-4A51-BF2E-A26F0CB90673}">
      <formula1>"Select,Dwellings (Residential),Building other than dwellings,Other Sructures, Transport Equipments,Other Machinery &amp; Equipment,Other Assets (Snifer Dogs),Land"</formula1>
    </dataValidation>
    <dataValidation type="list" allowBlank="1" showInputMessage="1" showErrorMessage="1" sqref="J8:J10" xr:uid="{ADAD97FA-2645-46DE-A420-CE63B4AE218E}">
      <formula1>"Select, Monthly, Quarterly, Semi-Annual, Annual"</formula1>
    </dataValidation>
    <dataValidation type="list" allowBlank="1" showInputMessage="1" showErrorMessage="1" sqref="H8:H10" xr:uid="{8B4E5A95-1845-48D6-A59E-84464325A76B}">
      <formula1>"Select,1,2,3,4,5,6,7,8,9,10,11,12,13,14,15,16,17,18,19,20"</formula1>
    </dataValidation>
  </dataValidations>
  <pageMargins left="0.33" right="0.17" top="0.75" bottom="0.75" header="0.3" footer="0.3"/>
  <pageSetup paperSize="9" scale="41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FFCE-FB4D-460F-89FA-0FF442D61EB9}">
  <sheetPr>
    <pageSetUpPr fitToPage="1"/>
  </sheetPr>
  <dimension ref="A1:R78"/>
  <sheetViews>
    <sheetView zoomScale="120" zoomScaleNormal="120" workbookViewId="0">
      <selection activeCell="B4" sqref="B4:K4"/>
    </sheetView>
  </sheetViews>
  <sheetFormatPr defaultColWidth="9.109375" defaultRowHeight="14.4" x14ac:dyDescent="0.3"/>
  <cols>
    <col min="1" max="1" width="4.21875" style="57" customWidth="1"/>
    <col min="2" max="2" width="19.109375" style="73" customWidth="1"/>
    <col min="3" max="3" width="20.21875" style="73" customWidth="1"/>
    <col min="4" max="4" width="21.109375" style="73" customWidth="1"/>
    <col min="5" max="5" width="25.44140625" style="73" customWidth="1"/>
    <col min="6" max="6" width="25.88671875" style="73" customWidth="1"/>
    <col min="7" max="7" width="23.6640625" style="73" customWidth="1"/>
    <col min="8" max="8" width="15.109375" style="73" customWidth="1"/>
    <col min="9" max="9" width="26.5546875" style="73" hidden="1" customWidth="1"/>
    <col min="10" max="10" width="23" style="73" customWidth="1"/>
    <col min="11" max="11" width="15.33203125" style="73" bestFit="1" customWidth="1"/>
    <col min="12" max="12" width="16.33203125" style="73" customWidth="1"/>
    <col min="13" max="13" width="14.33203125" style="73" bestFit="1" customWidth="1"/>
    <col min="14" max="14" width="12.33203125" style="73" customWidth="1"/>
    <col min="15" max="15" width="19.21875" style="73" customWidth="1"/>
    <col min="16" max="16" width="17.109375" style="73" customWidth="1"/>
    <col min="17" max="17" width="19.109375" style="73" customWidth="1"/>
    <col min="18" max="18" width="18.33203125" style="73" customWidth="1"/>
    <col min="19" max="19" width="16.33203125" style="73" customWidth="1"/>
    <col min="20" max="20" width="18.21875" style="73" customWidth="1"/>
    <col min="21" max="16384" width="9.109375" style="73"/>
  </cols>
  <sheetData>
    <row r="1" spans="1:18" ht="21" x14ac:dyDescent="0.4">
      <c r="A1" s="81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P1" s="26" t="s">
        <v>45</v>
      </c>
    </row>
    <row r="2" spans="1:18" ht="21" x14ac:dyDescent="0.4">
      <c r="A2" s="8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8" ht="21" x14ac:dyDescent="0.4">
      <c r="A3" s="115"/>
      <c r="B3" s="112" t="s">
        <v>86</v>
      </c>
      <c r="C3" s="75"/>
      <c r="D3" s="36"/>
      <c r="E3" s="75"/>
      <c r="F3" s="75"/>
      <c r="G3" s="75"/>
      <c r="H3" s="75"/>
      <c r="I3" s="75"/>
      <c r="J3" s="75"/>
      <c r="K3" s="75"/>
      <c r="L3" s="75"/>
    </row>
    <row r="4" spans="1:18" ht="92.4" customHeight="1" x14ac:dyDescent="0.3">
      <c r="A4" s="116"/>
      <c r="B4" s="133" t="s">
        <v>88</v>
      </c>
      <c r="C4" s="133"/>
      <c r="D4" s="133"/>
      <c r="E4" s="133"/>
      <c r="F4" s="133"/>
      <c r="G4" s="133"/>
      <c r="H4" s="133"/>
      <c r="I4" s="133"/>
      <c r="J4" s="133"/>
      <c r="K4" s="133"/>
      <c r="R4" s="38"/>
    </row>
    <row r="5" spans="1:18" ht="19.2" customHeight="1" thickBot="1" x14ac:dyDescent="0.35">
      <c r="A5" s="116"/>
      <c r="B5" s="70"/>
      <c r="C5" s="71"/>
      <c r="D5" s="77"/>
      <c r="E5" s="77"/>
      <c r="F5" s="77"/>
      <c r="G5" s="76"/>
      <c r="H5" s="77"/>
      <c r="I5" s="77"/>
      <c r="J5" s="77"/>
      <c r="K5" s="77"/>
    </row>
    <row r="6" spans="1:18" ht="18" x14ac:dyDescent="0.35">
      <c r="A6" s="116"/>
      <c r="C6" s="1"/>
      <c r="K6" s="85" t="s">
        <v>49</v>
      </c>
      <c r="L6" s="86"/>
      <c r="M6" s="86"/>
      <c r="N6" s="87"/>
    </row>
    <row r="7" spans="1:18" s="42" customFormat="1" ht="43.2" x14ac:dyDescent="0.3">
      <c r="A7" s="40" t="s">
        <v>0</v>
      </c>
      <c r="B7" s="41" t="s">
        <v>55</v>
      </c>
      <c r="C7" s="40" t="s">
        <v>78</v>
      </c>
      <c r="D7" s="39" t="s">
        <v>46</v>
      </c>
      <c r="E7" s="39" t="s">
        <v>1</v>
      </c>
      <c r="F7" s="39" t="s">
        <v>69</v>
      </c>
      <c r="G7" s="39" t="s">
        <v>2</v>
      </c>
      <c r="H7" s="40" t="s">
        <v>3</v>
      </c>
      <c r="I7" s="39" t="s">
        <v>5</v>
      </c>
      <c r="J7" s="39" t="s">
        <v>6</v>
      </c>
      <c r="K7" s="41" t="s">
        <v>72</v>
      </c>
      <c r="L7" s="41" t="s">
        <v>73</v>
      </c>
      <c r="M7" s="41" t="s">
        <v>74</v>
      </c>
      <c r="N7" s="41" t="s">
        <v>75</v>
      </c>
      <c r="O7" s="39" t="s">
        <v>7</v>
      </c>
      <c r="P7" s="40" t="s">
        <v>4</v>
      </c>
    </row>
    <row r="8" spans="1:18" x14ac:dyDescent="0.3">
      <c r="A8" s="117">
        <v>1</v>
      </c>
      <c r="B8" s="43"/>
      <c r="C8" s="43"/>
      <c r="D8" s="11" t="s">
        <v>8</v>
      </c>
      <c r="E8" s="11"/>
      <c r="F8" s="11"/>
      <c r="G8" s="27">
        <v>45108</v>
      </c>
      <c r="H8" s="12">
        <v>3</v>
      </c>
      <c r="I8" s="13">
        <f>IF(AND(H8&gt;=$B$54,H8&lt;=$C$54),$D$54,IF(AND(H8&gt;=$B$55,H8&lt;=$C$55),$D$55,IF(H8&gt;=$B$56,$D$56,0)))</f>
        <v>0.05</v>
      </c>
      <c r="J8" s="11" t="s">
        <v>47</v>
      </c>
      <c r="K8" s="14"/>
      <c r="L8" s="14"/>
      <c r="M8" s="14"/>
      <c r="N8" s="14"/>
      <c r="O8" s="44" t="str">
        <f>30&amp;" "&amp;"June"&amp;" "&amp;(YEAR(G8)+IF(MONTH(G8)&gt;=7,1,0))</f>
        <v>30 June 2024</v>
      </c>
      <c r="P8" s="29">
        <f>EDATE(G8,(H8*12))-1</f>
        <v>46203</v>
      </c>
    </row>
    <row r="9" spans="1:18" x14ac:dyDescent="0.3">
      <c r="A9" s="118"/>
      <c r="B9" s="45"/>
      <c r="C9" s="46"/>
      <c r="D9" s="30"/>
      <c r="E9" s="30"/>
      <c r="F9" s="30"/>
      <c r="G9" s="31"/>
      <c r="H9" s="32"/>
      <c r="I9" s="33"/>
      <c r="J9" s="30"/>
      <c r="K9" s="34"/>
      <c r="L9" s="34"/>
      <c r="M9" s="34"/>
      <c r="N9" s="34"/>
      <c r="O9" s="47"/>
      <c r="P9" s="35"/>
    </row>
    <row r="10" spans="1:18" x14ac:dyDescent="0.3">
      <c r="A10" s="118"/>
      <c r="B10" s="45"/>
      <c r="C10" s="46"/>
      <c r="D10" s="30"/>
      <c r="E10" s="30"/>
      <c r="F10" s="30"/>
      <c r="G10" s="31"/>
      <c r="H10" s="32"/>
      <c r="I10" s="33"/>
      <c r="J10" s="30"/>
      <c r="K10" s="34"/>
      <c r="L10" s="34"/>
      <c r="M10" s="34"/>
      <c r="N10" s="34"/>
      <c r="O10" s="47"/>
      <c r="P10" s="35"/>
    </row>
    <row r="11" spans="1:18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8" ht="21.6" customHeight="1" thickBot="1" x14ac:dyDescent="0.35">
      <c r="B12" s="94" t="s">
        <v>70</v>
      </c>
      <c r="C12" s="94"/>
      <c r="D12" s="94"/>
      <c r="E12" s="94"/>
      <c r="F12" s="69"/>
      <c r="G12" s="69"/>
      <c r="H12" s="69"/>
      <c r="I12" s="69"/>
      <c r="J12" s="69"/>
    </row>
    <row r="13" spans="1:18" ht="33" customHeight="1" x14ac:dyDescent="0.3">
      <c r="B13" s="88" t="s">
        <v>56</v>
      </c>
      <c r="C13" s="89"/>
      <c r="D13" s="90" t="s">
        <v>52</v>
      </c>
      <c r="E13" s="91"/>
    </row>
    <row r="14" spans="1:18" ht="28.8" x14ac:dyDescent="0.3">
      <c r="B14" s="41" t="s">
        <v>76</v>
      </c>
      <c r="C14" s="41" t="s">
        <v>51</v>
      </c>
      <c r="D14" s="41" t="s">
        <v>77</v>
      </c>
      <c r="E14" s="41" t="s">
        <v>50</v>
      </c>
      <c r="H14" s="49"/>
    </row>
    <row r="15" spans="1:18" x14ac:dyDescent="0.3">
      <c r="B15" s="122"/>
      <c r="C15" s="114"/>
      <c r="D15" s="113">
        <f>$K$8-B15</f>
        <v>0</v>
      </c>
      <c r="E15" s="114"/>
      <c r="H15" s="49"/>
    </row>
    <row r="17" spans="1:12" x14ac:dyDescent="0.3">
      <c r="B17" s="111" t="s">
        <v>85</v>
      </c>
      <c r="C17" s="72"/>
      <c r="D17" s="72"/>
      <c r="E17" s="72"/>
      <c r="F17" s="111" t="s">
        <v>87</v>
      </c>
    </row>
    <row r="18" spans="1:12" x14ac:dyDescent="0.3">
      <c r="B18" s="111" t="s">
        <v>59</v>
      </c>
      <c r="C18" s="72"/>
      <c r="D18" s="72"/>
      <c r="E18" s="72"/>
      <c r="F18" s="111" t="s">
        <v>60</v>
      </c>
    </row>
    <row r="19" spans="1:12" x14ac:dyDescent="0.3">
      <c r="B19" s="111" t="s">
        <v>61</v>
      </c>
      <c r="C19" s="72"/>
      <c r="D19" s="72"/>
      <c r="E19" s="72"/>
      <c r="F19" s="111" t="s">
        <v>62</v>
      </c>
    </row>
    <row r="20" spans="1:12" x14ac:dyDescent="0.3">
      <c r="B20" s="111" t="s">
        <v>63</v>
      </c>
      <c r="C20" s="72"/>
      <c r="D20" s="72"/>
      <c r="E20" s="72"/>
      <c r="F20" s="111" t="s">
        <v>64</v>
      </c>
    </row>
    <row r="21" spans="1:12" x14ac:dyDescent="0.3">
      <c r="B21" s="111" t="s">
        <v>65</v>
      </c>
      <c r="C21" s="72"/>
      <c r="D21" s="72"/>
      <c r="E21" s="72"/>
      <c r="F21" s="111" t="s">
        <v>66</v>
      </c>
    </row>
    <row r="22" spans="1:12" x14ac:dyDescent="0.3">
      <c r="B22" s="111" t="s">
        <v>67</v>
      </c>
      <c r="C22" s="72"/>
      <c r="D22" s="72"/>
      <c r="E22" s="72"/>
      <c r="F22" s="111" t="s">
        <v>68</v>
      </c>
    </row>
    <row r="28" spans="1:12" x14ac:dyDescent="0.3">
      <c r="B28" s="50"/>
    </row>
    <row r="29" spans="1:12" s="50" customFormat="1" x14ac:dyDescent="0.3">
      <c r="A29" s="119"/>
    </row>
    <row r="30" spans="1:12" ht="28.8" hidden="1" x14ac:dyDescent="0.3">
      <c r="A30" s="52" t="s">
        <v>9</v>
      </c>
      <c r="B30" s="51" t="s">
        <v>10</v>
      </c>
      <c r="C30" s="51" t="s">
        <v>11</v>
      </c>
      <c r="D30" s="51" t="s">
        <v>12</v>
      </c>
      <c r="E30" s="51" t="s">
        <v>13</v>
      </c>
      <c r="F30" s="52" t="s">
        <v>14</v>
      </c>
      <c r="G30" s="15" t="s">
        <v>5</v>
      </c>
      <c r="H30" s="51" t="s">
        <v>15</v>
      </c>
      <c r="I30" s="51" t="s">
        <v>16</v>
      </c>
      <c r="J30" s="51" t="s">
        <v>17</v>
      </c>
    </row>
    <row r="31" spans="1:12" hidden="1" x14ac:dyDescent="0.3">
      <c r="A31" s="15">
        <v>0</v>
      </c>
      <c r="B31" s="16"/>
      <c r="C31" s="16"/>
      <c r="D31" s="16"/>
      <c r="E31" s="16" t="s">
        <v>18</v>
      </c>
      <c r="F31" s="53"/>
      <c r="G31" s="54" t="s">
        <v>19</v>
      </c>
      <c r="H31" s="17" t="s">
        <v>20</v>
      </c>
      <c r="I31" s="55" t="s">
        <v>21</v>
      </c>
      <c r="J31" s="55" t="s">
        <v>22</v>
      </c>
    </row>
    <row r="32" spans="1:12" hidden="1" x14ac:dyDescent="0.3">
      <c r="A32" s="15">
        <v>1</v>
      </c>
      <c r="B32" s="18">
        <f>G8</f>
        <v>45108</v>
      </c>
      <c r="C32" s="18" t="str">
        <f>O8</f>
        <v>30 June 2024</v>
      </c>
      <c r="D32" s="19">
        <f>ROUNDUP(YEARFRAC(C32,B32),2)</f>
        <v>1</v>
      </c>
      <c r="E32" s="20">
        <f>E74</f>
        <v>0</v>
      </c>
      <c r="F32" s="28">
        <f>K8*D32</f>
        <v>0</v>
      </c>
      <c r="G32" s="21">
        <f>I8*E32*D32</f>
        <v>0</v>
      </c>
      <c r="H32" s="22">
        <f>E32-F32+G32</f>
        <v>0</v>
      </c>
      <c r="I32" s="23">
        <f>$E$32*D32/$H$8</f>
        <v>0</v>
      </c>
      <c r="J32" s="23">
        <f>E32-I32</f>
        <v>0</v>
      </c>
      <c r="L32" s="56"/>
    </row>
    <row r="33" spans="1:12" hidden="1" x14ac:dyDescent="0.3">
      <c r="A33" s="15">
        <v>2</v>
      </c>
      <c r="B33" s="18">
        <f>C32+1</f>
        <v>45474</v>
      </c>
      <c r="C33" s="18">
        <f>EDATE(B33,12)-1</f>
        <v>45838</v>
      </c>
      <c r="D33" s="19">
        <f>ROUNDUP(YEARFRAC(C33,B33),2)</f>
        <v>1</v>
      </c>
      <c r="E33" s="24">
        <f>H32</f>
        <v>0</v>
      </c>
      <c r="F33" s="23">
        <f>$K$8*D33</f>
        <v>0</v>
      </c>
      <c r="G33" s="21">
        <f>$I$8*E33*D33</f>
        <v>0</v>
      </c>
      <c r="H33" s="22">
        <f>E33-F33+G33</f>
        <v>0</v>
      </c>
      <c r="I33" s="23">
        <f>$E$32*D33/$H$8</f>
        <v>0</v>
      </c>
      <c r="J33" s="23">
        <f>J32-I33</f>
        <v>0</v>
      </c>
      <c r="L33" s="2"/>
    </row>
    <row r="34" spans="1:12" hidden="1" x14ac:dyDescent="0.3">
      <c r="A34" s="15">
        <v>3</v>
      </c>
      <c r="B34" s="18">
        <f t="shared" ref="B34:B35" si="0">C33+1</f>
        <v>45839</v>
      </c>
      <c r="C34" s="18">
        <f>EDATE(B34,12)-1</f>
        <v>46203</v>
      </c>
      <c r="D34" s="19">
        <f t="shared" ref="D34" si="1">ROUNDUP(YEARFRAC(C34,B34),2)</f>
        <v>1</v>
      </c>
      <c r="E34" s="24">
        <f>H33</f>
        <v>0</v>
      </c>
      <c r="F34" s="23">
        <f>$K$8*D34</f>
        <v>0</v>
      </c>
      <c r="G34" s="21">
        <f>$I$8*E34*D34</f>
        <v>0</v>
      </c>
      <c r="H34" s="22">
        <f>E34-F34+G34</f>
        <v>0</v>
      </c>
      <c r="I34" s="23">
        <f>$E$32*D34/$H$8</f>
        <v>0</v>
      </c>
      <c r="J34" s="23">
        <f t="shared" ref="J34:J35" si="2">J33-I34</f>
        <v>0</v>
      </c>
    </row>
    <row r="35" spans="1:12" hidden="1" x14ac:dyDescent="0.3">
      <c r="A35" s="15">
        <v>4</v>
      </c>
      <c r="B35" s="18">
        <f t="shared" si="0"/>
        <v>46204</v>
      </c>
      <c r="C35" s="18">
        <f>P8</f>
        <v>46203</v>
      </c>
      <c r="D35" s="19">
        <f>ROUNDUP(YEARFRAC(C35,B35),2)</f>
        <v>0.01</v>
      </c>
      <c r="E35" s="24">
        <f>H34</f>
        <v>0</v>
      </c>
      <c r="F35" s="23">
        <f>$K$8*D35</f>
        <v>0</v>
      </c>
      <c r="G35" s="21">
        <f>$I$8*E35</f>
        <v>0</v>
      </c>
      <c r="H35" s="22">
        <f>E35-F35+G35</f>
        <v>0</v>
      </c>
      <c r="I35" s="23">
        <f>$E$32*D35/$H$8</f>
        <v>0</v>
      </c>
      <c r="J35" s="23">
        <f t="shared" si="2"/>
        <v>0</v>
      </c>
    </row>
    <row r="36" spans="1:12" hidden="1" x14ac:dyDescent="0.3">
      <c r="A36" s="15">
        <v>5</v>
      </c>
      <c r="B36" s="18"/>
      <c r="C36" s="18"/>
      <c r="D36" s="19"/>
      <c r="E36" s="24"/>
      <c r="F36" s="23"/>
      <c r="G36" s="21"/>
      <c r="H36" s="22"/>
      <c r="I36" s="23"/>
      <c r="J36" s="23"/>
    </row>
    <row r="37" spans="1:12" hidden="1" x14ac:dyDescent="0.3">
      <c r="A37" s="15">
        <v>6</v>
      </c>
      <c r="B37" s="18"/>
      <c r="C37" s="18"/>
      <c r="D37" s="19"/>
      <c r="E37" s="24"/>
      <c r="F37" s="23"/>
      <c r="G37" s="21"/>
      <c r="H37" s="22"/>
      <c r="I37" s="23"/>
      <c r="J37" s="23"/>
    </row>
    <row r="38" spans="1:12" hidden="1" x14ac:dyDescent="0.3">
      <c r="A38" s="25">
        <v>7</v>
      </c>
      <c r="B38" s="18"/>
      <c r="C38" s="18"/>
      <c r="D38" s="19"/>
      <c r="E38" s="24"/>
      <c r="F38" s="23"/>
      <c r="G38" s="21"/>
      <c r="H38" s="22"/>
      <c r="I38" s="23"/>
      <c r="J38" s="23"/>
    </row>
    <row r="39" spans="1:12" hidden="1" x14ac:dyDescent="0.3">
      <c r="A39" s="15">
        <v>8</v>
      </c>
      <c r="B39" s="18"/>
      <c r="C39" s="18"/>
      <c r="D39" s="19"/>
      <c r="E39" s="24"/>
      <c r="F39" s="23"/>
      <c r="G39" s="21"/>
      <c r="H39" s="22"/>
      <c r="I39" s="23"/>
      <c r="J39" s="23"/>
    </row>
    <row r="40" spans="1:12" hidden="1" x14ac:dyDescent="0.3">
      <c r="A40" s="15">
        <v>9</v>
      </c>
      <c r="B40" s="18"/>
      <c r="C40" s="18"/>
      <c r="D40" s="19"/>
      <c r="E40" s="24"/>
      <c r="F40" s="23"/>
      <c r="G40" s="21"/>
      <c r="H40" s="22"/>
      <c r="I40" s="23"/>
      <c r="J40" s="23"/>
    </row>
    <row r="41" spans="1:12" hidden="1" x14ac:dyDescent="0.3">
      <c r="A41" s="15">
        <v>10</v>
      </c>
      <c r="B41" s="18"/>
      <c r="C41" s="18"/>
      <c r="D41" s="19"/>
      <c r="E41" s="24"/>
      <c r="F41" s="23"/>
      <c r="G41" s="21"/>
      <c r="H41" s="22"/>
      <c r="I41" s="23"/>
      <c r="J41" s="23"/>
    </row>
    <row r="42" spans="1:12" hidden="1" x14ac:dyDescent="0.3">
      <c r="A42" s="15">
        <v>11</v>
      </c>
      <c r="B42" s="18"/>
      <c r="C42" s="18"/>
      <c r="D42" s="19"/>
      <c r="E42" s="24"/>
      <c r="F42" s="23"/>
      <c r="G42" s="21"/>
      <c r="H42" s="22"/>
      <c r="I42" s="23"/>
      <c r="J42" s="23"/>
    </row>
    <row r="43" spans="1:12" hidden="1" x14ac:dyDescent="0.3">
      <c r="A43" s="116"/>
    </row>
    <row r="44" spans="1:12" hidden="1" x14ac:dyDescent="0.3">
      <c r="B44" s="3" t="s">
        <v>18</v>
      </c>
      <c r="C44" s="95" t="s">
        <v>23</v>
      </c>
      <c r="D44" s="95"/>
      <c r="E44" s="78" t="s">
        <v>24</v>
      </c>
      <c r="F44" s="79"/>
      <c r="G44" s="80"/>
      <c r="H44" s="58"/>
      <c r="I44" s="58"/>
    </row>
    <row r="45" spans="1:12" hidden="1" x14ac:dyDescent="0.3">
      <c r="B45" s="3" t="s">
        <v>19</v>
      </c>
      <c r="C45" s="95" t="s">
        <v>25</v>
      </c>
      <c r="D45" s="95"/>
      <c r="E45" s="74" t="s">
        <v>26</v>
      </c>
      <c r="F45" s="74"/>
      <c r="G45" s="74"/>
    </row>
    <row r="46" spans="1:12" hidden="1" x14ac:dyDescent="0.3">
      <c r="B46" s="3" t="s">
        <v>20</v>
      </c>
      <c r="C46" s="95" t="s">
        <v>27</v>
      </c>
      <c r="D46" s="95"/>
      <c r="E46" s="108" t="s">
        <v>28</v>
      </c>
      <c r="F46" s="109"/>
      <c r="G46" s="110"/>
    </row>
    <row r="47" spans="1:12" ht="18.75" hidden="1" customHeight="1" x14ac:dyDescent="0.3">
      <c r="A47" s="120"/>
      <c r="B47" s="3" t="s">
        <v>21</v>
      </c>
      <c r="C47" s="95" t="s">
        <v>29</v>
      </c>
      <c r="D47" s="95"/>
      <c r="E47" s="78" t="s">
        <v>30</v>
      </c>
      <c r="F47" s="79"/>
      <c r="G47" s="80"/>
    </row>
    <row r="48" spans="1:12" ht="18" hidden="1" x14ac:dyDescent="0.3">
      <c r="A48" s="120"/>
      <c r="B48" s="3" t="s">
        <v>22</v>
      </c>
      <c r="C48" s="95" t="s">
        <v>31</v>
      </c>
      <c r="D48" s="95"/>
      <c r="E48" s="78" t="s">
        <v>32</v>
      </c>
      <c r="F48" s="79"/>
      <c r="G48" s="80"/>
    </row>
    <row r="49" spans="2:17" ht="15.75" hidden="1" customHeight="1" x14ac:dyDescent="0.3"/>
    <row r="50" spans="2:17" hidden="1" x14ac:dyDescent="0.3"/>
    <row r="51" spans="2:17" hidden="1" x14ac:dyDescent="0.3">
      <c r="B51" s="96" t="s">
        <v>33</v>
      </c>
      <c r="C51" s="97"/>
      <c r="D51" s="98"/>
    </row>
    <row r="52" spans="2:17" hidden="1" x14ac:dyDescent="0.3">
      <c r="B52" s="99" t="s">
        <v>34</v>
      </c>
      <c r="C52" s="100"/>
      <c r="D52" s="101"/>
    </row>
    <row r="53" spans="2:17" hidden="1" x14ac:dyDescent="0.3">
      <c r="B53" s="102" t="s">
        <v>35</v>
      </c>
      <c r="C53" s="103"/>
      <c r="D53" s="4" t="s">
        <v>36</v>
      </c>
    </row>
    <row r="54" spans="2:17" hidden="1" x14ac:dyDescent="0.3">
      <c r="B54" s="59">
        <v>2</v>
      </c>
      <c r="C54" s="59">
        <v>5</v>
      </c>
      <c r="D54" s="5">
        <v>0.05</v>
      </c>
    </row>
    <row r="55" spans="2:17" hidden="1" x14ac:dyDescent="0.3">
      <c r="B55" s="60">
        <v>6</v>
      </c>
      <c r="C55" s="60">
        <v>10</v>
      </c>
      <c r="D55" s="6">
        <v>5.5E-2</v>
      </c>
    </row>
    <row r="56" spans="2:17" hidden="1" x14ac:dyDescent="0.3">
      <c r="B56" s="60">
        <v>11</v>
      </c>
      <c r="C56" s="60" t="s">
        <v>37</v>
      </c>
      <c r="D56" s="5">
        <v>0.06</v>
      </c>
    </row>
    <row r="57" spans="2:17" hidden="1" x14ac:dyDescent="0.3"/>
    <row r="58" spans="2:17" hidden="1" x14ac:dyDescent="0.3"/>
    <row r="59" spans="2:17" hidden="1" x14ac:dyDescent="0.3"/>
    <row r="60" spans="2:17" hidden="1" x14ac:dyDescent="0.3">
      <c r="B60" s="7" t="s">
        <v>38</v>
      </c>
      <c r="C60" s="57"/>
      <c r="D60" s="58"/>
      <c r="E60" s="58"/>
    </row>
    <row r="61" spans="2:17" hidden="1" x14ac:dyDescent="0.3">
      <c r="B61" s="57"/>
      <c r="C61" s="57"/>
      <c r="D61" s="58"/>
      <c r="E61" s="58"/>
    </row>
    <row r="62" spans="2:17" hidden="1" x14ac:dyDescent="0.3">
      <c r="B62" s="104" t="s">
        <v>9</v>
      </c>
      <c r="C62" s="106" t="s">
        <v>39</v>
      </c>
      <c r="D62" s="8" t="s">
        <v>40</v>
      </c>
      <c r="E62" s="104" t="s">
        <v>41</v>
      </c>
    </row>
    <row r="63" spans="2:17" ht="27" hidden="1" customHeight="1" x14ac:dyDescent="0.3">
      <c r="B63" s="105"/>
      <c r="C63" s="107"/>
      <c r="D63" s="61">
        <f>I8</f>
        <v>0.05</v>
      </c>
      <c r="E63" s="105"/>
    </row>
    <row r="64" spans="2:17" hidden="1" x14ac:dyDescent="0.3">
      <c r="B64" s="62" t="s">
        <v>42</v>
      </c>
      <c r="C64" s="9">
        <f t="shared" ref="C64:C66" si="3">$K$8</f>
        <v>0</v>
      </c>
      <c r="D64" s="63">
        <f>1/(1+$D$63)</f>
        <v>0.95238095238095233</v>
      </c>
      <c r="E64" s="64">
        <f t="shared" ref="E64:E66" si="4">D64*C64</f>
        <v>0</v>
      </c>
      <c r="F64" s="92" t="s">
        <v>53</v>
      </c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</row>
    <row r="65" spans="1:6" hidden="1" x14ac:dyDescent="0.3">
      <c r="B65" s="62" t="s">
        <v>43</v>
      </c>
      <c r="C65" s="9">
        <f t="shared" si="3"/>
        <v>0</v>
      </c>
      <c r="D65" s="63">
        <f>1/(1+$D$63)^2</f>
        <v>0.90702947845804982</v>
      </c>
      <c r="E65" s="64">
        <f t="shared" si="4"/>
        <v>0</v>
      </c>
    </row>
    <row r="66" spans="1:6" hidden="1" x14ac:dyDescent="0.3">
      <c r="B66" s="62" t="s">
        <v>44</v>
      </c>
      <c r="C66" s="9">
        <f t="shared" si="3"/>
        <v>0</v>
      </c>
      <c r="D66" s="63">
        <f>1/(1+$D$63)^3</f>
        <v>0.86383759853147601</v>
      </c>
      <c r="E66" s="64">
        <f t="shared" si="4"/>
        <v>0</v>
      </c>
    </row>
    <row r="67" spans="1:6" hidden="1" x14ac:dyDescent="0.3">
      <c r="B67" s="62"/>
      <c r="C67" s="9"/>
      <c r="D67" s="63"/>
      <c r="E67" s="64"/>
    </row>
    <row r="68" spans="1:6" hidden="1" x14ac:dyDescent="0.3">
      <c r="B68" s="62"/>
      <c r="C68" s="9"/>
      <c r="D68" s="63"/>
      <c r="E68" s="64"/>
    </row>
    <row r="69" spans="1:6" hidden="1" x14ac:dyDescent="0.3">
      <c r="B69" s="62"/>
      <c r="C69" s="9"/>
      <c r="D69" s="63"/>
      <c r="E69" s="64"/>
    </row>
    <row r="70" spans="1:6" hidden="1" x14ac:dyDescent="0.3">
      <c r="B70" s="62"/>
      <c r="C70" s="9"/>
      <c r="D70" s="63"/>
      <c r="E70" s="64"/>
    </row>
    <row r="71" spans="1:6" hidden="1" x14ac:dyDescent="0.3">
      <c r="B71" s="62"/>
      <c r="C71" s="9"/>
      <c r="D71" s="63"/>
      <c r="E71" s="64"/>
    </row>
    <row r="72" spans="1:6" hidden="1" x14ac:dyDescent="0.3">
      <c r="B72" s="62"/>
      <c r="C72" s="9"/>
      <c r="D72" s="63"/>
      <c r="E72" s="64"/>
    </row>
    <row r="73" spans="1:6" hidden="1" x14ac:dyDescent="0.3">
      <c r="B73" s="62"/>
      <c r="C73" s="9"/>
      <c r="D73" s="63"/>
      <c r="E73" s="64"/>
    </row>
    <row r="74" spans="1:6" ht="15" hidden="1" thickBot="1" x14ac:dyDescent="0.35">
      <c r="B74" s="37"/>
      <c r="C74" s="10">
        <f>SUM(C64:C73)</f>
        <v>0</v>
      </c>
      <c r="D74" s="58"/>
      <c r="E74" s="10">
        <f>SUM(E64:E73)</f>
        <v>0</v>
      </c>
      <c r="F74" s="37"/>
    </row>
    <row r="75" spans="1:6" ht="15" hidden="1" thickBot="1" x14ac:dyDescent="0.35">
      <c r="B75" s="65"/>
      <c r="C75" s="66"/>
      <c r="D75" s="67"/>
      <c r="E75" s="68"/>
    </row>
    <row r="76" spans="1:6" s="50" customFormat="1" x14ac:dyDescent="0.3">
      <c r="A76" s="121"/>
    </row>
    <row r="77" spans="1:6" s="50" customFormat="1" x14ac:dyDescent="0.3">
      <c r="A77" s="121"/>
    </row>
    <row r="78" spans="1:6" s="50" customFormat="1" x14ac:dyDescent="0.3">
      <c r="A78" s="121"/>
    </row>
  </sheetData>
  <sheetProtection algorithmName="SHA-512" hashValue="hNz5Lv1m73Wn6Lh3mMI2oE6xG/u0ibn0IlgOnP13EYP6k9zeTudy5AmebSHrShYebV0eB+hcBwQ/GWVVqSinEg==" saltValue="SjjSzH4nw+6mXb/iHu9eWQ==" spinCount="100000" sheet="1" objects="1" scenarios="1"/>
  <mergeCells count="23">
    <mergeCell ref="F64:Q64"/>
    <mergeCell ref="C48:D48"/>
    <mergeCell ref="E48:G48"/>
    <mergeCell ref="B51:D51"/>
    <mergeCell ref="B52:D52"/>
    <mergeCell ref="B53:C53"/>
    <mergeCell ref="B62:B63"/>
    <mergeCell ref="C62:C63"/>
    <mergeCell ref="E62:E63"/>
    <mergeCell ref="C44:D44"/>
    <mergeCell ref="E44:G44"/>
    <mergeCell ref="C45:D45"/>
    <mergeCell ref="C46:D46"/>
    <mergeCell ref="E46:G46"/>
    <mergeCell ref="C47:D47"/>
    <mergeCell ref="E47:G47"/>
    <mergeCell ref="A1:L1"/>
    <mergeCell ref="A2:L2"/>
    <mergeCell ref="B4:K4"/>
    <mergeCell ref="K6:N6"/>
    <mergeCell ref="B12:E12"/>
    <mergeCell ref="B13:C13"/>
    <mergeCell ref="D13:E13"/>
  </mergeCells>
  <dataValidations count="3">
    <dataValidation type="list" allowBlank="1" showInputMessage="1" showErrorMessage="1" sqref="H8:H10" xr:uid="{2DDDB017-8EFE-40DD-A6D8-0C3010886AE8}">
      <formula1>"Select,1,2,3,4,5,6,7,8,9,10,11,12,13,14,15,16,17,18,19,20"</formula1>
    </dataValidation>
    <dataValidation type="list" allowBlank="1" showInputMessage="1" showErrorMessage="1" sqref="J8:J10" xr:uid="{F69095A7-E27A-43EC-89D2-296A860C4877}">
      <formula1>"Select, Monthly, Quarterly, Semi-Annual, Annual"</formula1>
    </dataValidation>
    <dataValidation type="list" allowBlank="1" showInputMessage="1" showErrorMessage="1" sqref="D8:D10" xr:uid="{B52764E1-F530-4323-BB43-546A229BC593}">
      <formula1>"Select,Dwellings (Residential),Building other than dwellings,Other Sructures, Transport Equipments,Other Machinery &amp; Equipment,Other Assets (Snifer Dogs),Land"</formula1>
    </dataValidation>
  </dataValidations>
  <pageMargins left="0.33" right="0.17" top="0.75" bottom="0.75" header="0.3" footer="0.3"/>
  <pageSetup paperSize="9" scale="41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42CF3-00F3-4A0B-AAA7-7C9D8E080E6E}">
  <sheetPr>
    <pageSetUpPr fitToPage="1"/>
  </sheetPr>
  <dimension ref="A1:R78"/>
  <sheetViews>
    <sheetView zoomScale="120" zoomScaleNormal="120" workbookViewId="0">
      <selection activeCell="B4" sqref="B4:K4"/>
    </sheetView>
  </sheetViews>
  <sheetFormatPr defaultColWidth="9.109375" defaultRowHeight="14.4" x14ac:dyDescent="0.3"/>
  <cols>
    <col min="1" max="1" width="4.21875" style="57" customWidth="1"/>
    <col min="2" max="2" width="19.109375" style="73" customWidth="1"/>
    <col min="3" max="3" width="20.21875" style="73" customWidth="1"/>
    <col min="4" max="4" width="21.109375" style="73" customWidth="1"/>
    <col min="5" max="5" width="25.44140625" style="73" customWidth="1"/>
    <col min="6" max="6" width="25.88671875" style="73" customWidth="1"/>
    <col min="7" max="7" width="23.6640625" style="73" customWidth="1"/>
    <col min="8" max="8" width="15.109375" style="73" customWidth="1"/>
    <col min="9" max="9" width="26.5546875" style="73" hidden="1" customWidth="1"/>
    <col min="10" max="10" width="23" style="73" customWidth="1"/>
    <col min="11" max="11" width="15.33203125" style="73" bestFit="1" customWidth="1"/>
    <col min="12" max="12" width="16.33203125" style="73" customWidth="1"/>
    <col min="13" max="13" width="14.33203125" style="73" bestFit="1" customWidth="1"/>
    <col min="14" max="14" width="12.33203125" style="73" customWidth="1"/>
    <col min="15" max="15" width="19.21875" style="73" customWidth="1"/>
    <col min="16" max="16" width="17.109375" style="73" customWidth="1"/>
    <col min="17" max="17" width="19.109375" style="73" customWidth="1"/>
    <col min="18" max="18" width="18.33203125" style="73" customWidth="1"/>
    <col min="19" max="19" width="16.33203125" style="73" customWidth="1"/>
    <col min="20" max="20" width="18.21875" style="73" customWidth="1"/>
    <col min="21" max="16384" width="9.109375" style="73"/>
  </cols>
  <sheetData>
    <row r="1" spans="1:18" ht="21" x14ac:dyDescent="0.4">
      <c r="A1" s="81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P1" s="26" t="s">
        <v>45</v>
      </c>
    </row>
    <row r="2" spans="1:18" ht="21" x14ac:dyDescent="0.4">
      <c r="A2" s="8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8" ht="21" x14ac:dyDescent="0.4">
      <c r="A3" s="115"/>
      <c r="B3" s="112" t="s">
        <v>86</v>
      </c>
      <c r="C3" s="75"/>
      <c r="D3" s="36"/>
      <c r="E3" s="75"/>
      <c r="F3" s="75"/>
      <c r="G3" s="75"/>
      <c r="H3" s="75"/>
      <c r="I3" s="75"/>
      <c r="J3" s="75"/>
      <c r="K3" s="75"/>
      <c r="L3" s="75"/>
    </row>
    <row r="4" spans="1:18" ht="92.4" customHeight="1" x14ac:dyDescent="0.3">
      <c r="A4" s="116"/>
      <c r="B4" s="133" t="s">
        <v>88</v>
      </c>
      <c r="C4" s="133"/>
      <c r="D4" s="133"/>
      <c r="E4" s="133"/>
      <c r="F4" s="133"/>
      <c r="G4" s="133"/>
      <c r="H4" s="133"/>
      <c r="I4" s="133"/>
      <c r="J4" s="133"/>
      <c r="K4" s="133"/>
      <c r="R4" s="38"/>
    </row>
    <row r="5" spans="1:18" ht="19.2" customHeight="1" thickBot="1" x14ac:dyDescent="0.35">
      <c r="A5" s="116"/>
      <c r="B5" s="70"/>
      <c r="C5" s="71"/>
      <c r="D5" s="77"/>
      <c r="E5" s="77"/>
      <c r="F5" s="77"/>
      <c r="G5" s="76"/>
      <c r="H5" s="77"/>
      <c r="I5" s="77"/>
      <c r="J5" s="77"/>
      <c r="K5" s="77"/>
    </row>
    <row r="6" spans="1:18" ht="18" x14ac:dyDescent="0.35">
      <c r="A6" s="116"/>
      <c r="C6" s="1"/>
      <c r="K6" s="85" t="s">
        <v>49</v>
      </c>
      <c r="L6" s="86"/>
      <c r="M6" s="86"/>
      <c r="N6" s="87"/>
    </row>
    <row r="7" spans="1:18" s="42" customFormat="1" ht="43.2" x14ac:dyDescent="0.3">
      <c r="A7" s="40" t="s">
        <v>0</v>
      </c>
      <c r="B7" s="41" t="s">
        <v>55</v>
      </c>
      <c r="C7" s="40" t="s">
        <v>78</v>
      </c>
      <c r="D7" s="39" t="s">
        <v>46</v>
      </c>
      <c r="E7" s="39" t="s">
        <v>1</v>
      </c>
      <c r="F7" s="39" t="s">
        <v>69</v>
      </c>
      <c r="G7" s="39" t="s">
        <v>2</v>
      </c>
      <c r="H7" s="40" t="s">
        <v>3</v>
      </c>
      <c r="I7" s="39" t="s">
        <v>5</v>
      </c>
      <c r="J7" s="39" t="s">
        <v>6</v>
      </c>
      <c r="K7" s="41" t="s">
        <v>72</v>
      </c>
      <c r="L7" s="41" t="s">
        <v>73</v>
      </c>
      <c r="M7" s="41" t="s">
        <v>74</v>
      </c>
      <c r="N7" s="41" t="s">
        <v>75</v>
      </c>
      <c r="O7" s="39" t="s">
        <v>7</v>
      </c>
      <c r="P7" s="40" t="s">
        <v>4</v>
      </c>
    </row>
    <row r="8" spans="1:18" x14ac:dyDescent="0.3">
      <c r="A8" s="117">
        <v>1</v>
      </c>
      <c r="B8" s="43"/>
      <c r="C8" s="43"/>
      <c r="D8" s="11" t="s">
        <v>8</v>
      </c>
      <c r="E8" s="11"/>
      <c r="F8" s="11"/>
      <c r="G8" s="27">
        <v>45108</v>
      </c>
      <c r="H8" s="12">
        <v>3</v>
      </c>
      <c r="I8" s="13">
        <f>IF(AND(H8&gt;=$B$54,H8&lt;=$C$54),$D$54,IF(AND(H8&gt;=$B$55,H8&lt;=$C$55),$D$55,IF(H8&gt;=$B$56,$D$56,0)))</f>
        <v>0.05</v>
      </c>
      <c r="J8" s="11" t="s">
        <v>47</v>
      </c>
      <c r="K8" s="14"/>
      <c r="L8" s="14"/>
      <c r="M8" s="14"/>
      <c r="N8" s="14"/>
      <c r="O8" s="44" t="str">
        <f>30&amp;" "&amp;"June"&amp;" "&amp;(YEAR(G8)+IF(MONTH(G8)&gt;=7,1,0))</f>
        <v>30 June 2024</v>
      </c>
      <c r="P8" s="29">
        <f>EDATE(G8,(H8*12))-1</f>
        <v>46203</v>
      </c>
    </row>
    <row r="9" spans="1:18" x14ac:dyDescent="0.3">
      <c r="A9" s="118"/>
      <c r="B9" s="45"/>
      <c r="C9" s="46"/>
      <c r="D9" s="30"/>
      <c r="E9" s="30"/>
      <c r="F9" s="30"/>
      <c r="G9" s="31"/>
      <c r="H9" s="32"/>
      <c r="I9" s="33"/>
      <c r="J9" s="30"/>
      <c r="K9" s="34"/>
      <c r="L9" s="34"/>
      <c r="M9" s="34"/>
      <c r="N9" s="34"/>
      <c r="O9" s="47"/>
      <c r="P9" s="35"/>
    </row>
    <row r="10" spans="1:18" x14ac:dyDescent="0.3">
      <c r="A10" s="118"/>
      <c r="B10" s="45"/>
      <c r="C10" s="46"/>
      <c r="D10" s="30"/>
      <c r="E10" s="30"/>
      <c r="F10" s="30"/>
      <c r="G10" s="31"/>
      <c r="H10" s="32"/>
      <c r="I10" s="33"/>
      <c r="J10" s="30"/>
      <c r="K10" s="34"/>
      <c r="L10" s="34"/>
      <c r="M10" s="34"/>
      <c r="N10" s="34"/>
      <c r="O10" s="47"/>
      <c r="P10" s="35"/>
    </row>
    <row r="11" spans="1:18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8" ht="21.6" customHeight="1" thickBot="1" x14ac:dyDescent="0.35">
      <c r="B12" s="94" t="s">
        <v>70</v>
      </c>
      <c r="C12" s="94"/>
      <c r="D12" s="94"/>
      <c r="E12" s="94"/>
      <c r="F12" s="69"/>
      <c r="G12" s="69"/>
      <c r="H12" s="69"/>
      <c r="I12" s="69"/>
      <c r="J12" s="69"/>
    </row>
    <row r="13" spans="1:18" ht="33" customHeight="1" x14ac:dyDescent="0.3">
      <c r="B13" s="88" t="s">
        <v>56</v>
      </c>
      <c r="C13" s="89"/>
      <c r="D13" s="90" t="s">
        <v>52</v>
      </c>
      <c r="E13" s="91"/>
    </row>
    <row r="14" spans="1:18" ht="28.8" x14ac:dyDescent="0.3">
      <c r="B14" s="41" t="s">
        <v>76</v>
      </c>
      <c r="C14" s="41" t="s">
        <v>51</v>
      </c>
      <c r="D14" s="41" t="s">
        <v>77</v>
      </c>
      <c r="E14" s="41" t="s">
        <v>50</v>
      </c>
      <c r="H14" s="49"/>
    </row>
    <row r="15" spans="1:18" x14ac:dyDescent="0.3">
      <c r="B15" s="122"/>
      <c r="C15" s="114"/>
      <c r="D15" s="113">
        <f>$K$8-B15</f>
        <v>0</v>
      </c>
      <c r="E15" s="114"/>
      <c r="H15" s="49"/>
    </row>
    <row r="17" spans="1:12" x14ac:dyDescent="0.3">
      <c r="B17" s="111" t="s">
        <v>85</v>
      </c>
      <c r="C17" s="72"/>
      <c r="D17" s="72"/>
      <c r="E17" s="72"/>
      <c r="F17" s="111" t="s">
        <v>58</v>
      </c>
    </row>
    <row r="18" spans="1:12" x14ac:dyDescent="0.3">
      <c r="B18" s="111" t="s">
        <v>59</v>
      </c>
      <c r="C18" s="72"/>
      <c r="D18" s="72"/>
      <c r="E18" s="72"/>
      <c r="F18" s="111" t="s">
        <v>60</v>
      </c>
    </row>
    <row r="19" spans="1:12" x14ac:dyDescent="0.3">
      <c r="B19" s="111" t="s">
        <v>61</v>
      </c>
      <c r="C19" s="72"/>
      <c r="D19" s="72"/>
      <c r="E19" s="72"/>
      <c r="F19" s="111" t="s">
        <v>62</v>
      </c>
    </row>
    <row r="20" spans="1:12" x14ac:dyDescent="0.3">
      <c r="B20" s="111" t="s">
        <v>63</v>
      </c>
      <c r="C20" s="72"/>
      <c r="D20" s="72"/>
      <c r="E20" s="72"/>
      <c r="F20" s="111" t="s">
        <v>64</v>
      </c>
    </row>
    <row r="21" spans="1:12" x14ac:dyDescent="0.3">
      <c r="B21" s="111" t="s">
        <v>65</v>
      </c>
      <c r="C21" s="72"/>
      <c r="D21" s="72"/>
      <c r="E21" s="72"/>
      <c r="F21" s="111" t="s">
        <v>66</v>
      </c>
    </row>
    <row r="22" spans="1:12" x14ac:dyDescent="0.3">
      <c r="B22" s="111" t="s">
        <v>67</v>
      </c>
      <c r="C22" s="72"/>
      <c r="D22" s="72"/>
      <c r="E22" s="72"/>
      <c r="F22" s="111" t="s">
        <v>68</v>
      </c>
    </row>
    <row r="28" spans="1:12" x14ac:dyDescent="0.3">
      <c r="B28" s="50"/>
    </row>
    <row r="29" spans="1:12" s="50" customFormat="1" x14ac:dyDescent="0.3">
      <c r="A29" s="119"/>
    </row>
    <row r="30" spans="1:12" ht="28.8" hidden="1" x14ac:dyDescent="0.3">
      <c r="A30" s="52" t="s">
        <v>9</v>
      </c>
      <c r="B30" s="51" t="s">
        <v>10</v>
      </c>
      <c r="C30" s="51" t="s">
        <v>11</v>
      </c>
      <c r="D30" s="51" t="s">
        <v>12</v>
      </c>
      <c r="E30" s="51" t="s">
        <v>13</v>
      </c>
      <c r="F30" s="52" t="s">
        <v>14</v>
      </c>
      <c r="G30" s="15" t="s">
        <v>5</v>
      </c>
      <c r="H30" s="51" t="s">
        <v>15</v>
      </c>
      <c r="I30" s="51" t="s">
        <v>16</v>
      </c>
      <c r="J30" s="51" t="s">
        <v>17</v>
      </c>
    </row>
    <row r="31" spans="1:12" hidden="1" x14ac:dyDescent="0.3">
      <c r="A31" s="15">
        <v>0</v>
      </c>
      <c r="B31" s="16"/>
      <c r="C31" s="16"/>
      <c r="D31" s="16"/>
      <c r="E31" s="16" t="s">
        <v>18</v>
      </c>
      <c r="F31" s="53"/>
      <c r="G31" s="54" t="s">
        <v>19</v>
      </c>
      <c r="H31" s="17" t="s">
        <v>20</v>
      </c>
      <c r="I31" s="55" t="s">
        <v>21</v>
      </c>
      <c r="J31" s="55" t="s">
        <v>22</v>
      </c>
    </row>
    <row r="32" spans="1:12" hidden="1" x14ac:dyDescent="0.3">
      <c r="A32" s="15">
        <v>1</v>
      </c>
      <c r="B32" s="18">
        <f>G8</f>
        <v>45108</v>
      </c>
      <c r="C32" s="18" t="str">
        <f>O8</f>
        <v>30 June 2024</v>
      </c>
      <c r="D32" s="19">
        <f>ROUNDUP(YEARFRAC(C32,B32),2)</f>
        <v>1</v>
      </c>
      <c r="E32" s="20">
        <f>E74</f>
        <v>0</v>
      </c>
      <c r="F32" s="28">
        <f>K8*D32</f>
        <v>0</v>
      </c>
      <c r="G32" s="21">
        <f>I8*E32*D32</f>
        <v>0</v>
      </c>
      <c r="H32" s="22">
        <f>E32-F32+G32</f>
        <v>0</v>
      </c>
      <c r="I32" s="23">
        <f>$E$32*D32/$H$8</f>
        <v>0</v>
      </c>
      <c r="J32" s="23">
        <f>E32-I32</f>
        <v>0</v>
      </c>
      <c r="L32" s="56"/>
    </row>
    <row r="33" spans="1:12" hidden="1" x14ac:dyDescent="0.3">
      <c r="A33" s="15">
        <v>2</v>
      </c>
      <c r="B33" s="18">
        <f>C32+1</f>
        <v>45474</v>
      </c>
      <c r="C33" s="18">
        <f>EDATE(B33,12)-1</f>
        <v>45838</v>
      </c>
      <c r="D33" s="19">
        <f>ROUNDUP(YEARFRAC(C33,B33),2)</f>
        <v>1</v>
      </c>
      <c r="E33" s="24">
        <f>H32</f>
        <v>0</v>
      </c>
      <c r="F33" s="23">
        <f>$K$8*D33</f>
        <v>0</v>
      </c>
      <c r="G33" s="21">
        <f>$I$8*E33*D33</f>
        <v>0</v>
      </c>
      <c r="H33" s="22">
        <f>E33-F33+G33</f>
        <v>0</v>
      </c>
      <c r="I33" s="23">
        <f>$E$32*D33/$H$8</f>
        <v>0</v>
      </c>
      <c r="J33" s="23">
        <f>J32-I33</f>
        <v>0</v>
      </c>
      <c r="L33" s="2"/>
    </row>
    <row r="34" spans="1:12" hidden="1" x14ac:dyDescent="0.3">
      <c r="A34" s="15">
        <v>3</v>
      </c>
      <c r="B34" s="18">
        <f t="shared" ref="B34:B35" si="0">C33+1</f>
        <v>45839</v>
      </c>
      <c r="C34" s="18">
        <f>EDATE(B34,12)-1</f>
        <v>46203</v>
      </c>
      <c r="D34" s="19">
        <f t="shared" ref="D34" si="1">ROUNDUP(YEARFRAC(C34,B34),2)</f>
        <v>1</v>
      </c>
      <c r="E34" s="24">
        <f>H33</f>
        <v>0</v>
      </c>
      <c r="F34" s="23">
        <f>$K$8*D34</f>
        <v>0</v>
      </c>
      <c r="G34" s="21">
        <f>$I$8*E34*D34</f>
        <v>0</v>
      </c>
      <c r="H34" s="22">
        <f>E34-F34+G34</f>
        <v>0</v>
      </c>
      <c r="I34" s="23">
        <f>$E$32*D34/$H$8</f>
        <v>0</v>
      </c>
      <c r="J34" s="23">
        <f t="shared" ref="J34:J35" si="2">J33-I34</f>
        <v>0</v>
      </c>
    </row>
    <row r="35" spans="1:12" hidden="1" x14ac:dyDescent="0.3">
      <c r="A35" s="15">
        <v>4</v>
      </c>
      <c r="B35" s="18">
        <f t="shared" si="0"/>
        <v>46204</v>
      </c>
      <c r="C35" s="18">
        <f>P8</f>
        <v>46203</v>
      </c>
      <c r="D35" s="19">
        <f>ROUNDUP(YEARFRAC(C35,B35),2)</f>
        <v>0.01</v>
      </c>
      <c r="E35" s="24">
        <f>H34</f>
        <v>0</v>
      </c>
      <c r="F35" s="23">
        <f>$K$8*D35</f>
        <v>0</v>
      </c>
      <c r="G35" s="21">
        <f>$I$8*E35</f>
        <v>0</v>
      </c>
      <c r="H35" s="22">
        <f>E35-F35+G35</f>
        <v>0</v>
      </c>
      <c r="I35" s="23">
        <f>$E$32*D35/$H$8</f>
        <v>0</v>
      </c>
      <c r="J35" s="23">
        <f t="shared" si="2"/>
        <v>0</v>
      </c>
    </row>
    <row r="36" spans="1:12" hidden="1" x14ac:dyDescent="0.3">
      <c r="A36" s="15">
        <v>5</v>
      </c>
      <c r="B36" s="18"/>
      <c r="C36" s="18"/>
      <c r="D36" s="19"/>
      <c r="E36" s="24"/>
      <c r="F36" s="23"/>
      <c r="G36" s="21"/>
      <c r="H36" s="22"/>
      <c r="I36" s="23"/>
      <c r="J36" s="23"/>
    </row>
    <row r="37" spans="1:12" hidden="1" x14ac:dyDescent="0.3">
      <c r="A37" s="15">
        <v>6</v>
      </c>
      <c r="B37" s="18"/>
      <c r="C37" s="18"/>
      <c r="D37" s="19"/>
      <c r="E37" s="24"/>
      <c r="F37" s="23"/>
      <c r="G37" s="21"/>
      <c r="H37" s="22"/>
      <c r="I37" s="23"/>
      <c r="J37" s="23"/>
    </row>
    <row r="38" spans="1:12" hidden="1" x14ac:dyDescent="0.3">
      <c r="A38" s="25">
        <v>7</v>
      </c>
      <c r="B38" s="18"/>
      <c r="C38" s="18"/>
      <c r="D38" s="19"/>
      <c r="E38" s="24"/>
      <c r="F38" s="23"/>
      <c r="G38" s="21"/>
      <c r="H38" s="22"/>
      <c r="I38" s="23"/>
      <c r="J38" s="23"/>
    </row>
    <row r="39" spans="1:12" hidden="1" x14ac:dyDescent="0.3">
      <c r="A39" s="15">
        <v>8</v>
      </c>
      <c r="B39" s="18"/>
      <c r="C39" s="18"/>
      <c r="D39" s="19"/>
      <c r="E39" s="24"/>
      <c r="F39" s="23"/>
      <c r="G39" s="21"/>
      <c r="H39" s="22"/>
      <c r="I39" s="23"/>
      <c r="J39" s="23"/>
    </row>
    <row r="40" spans="1:12" hidden="1" x14ac:dyDescent="0.3">
      <c r="A40" s="15">
        <v>9</v>
      </c>
      <c r="B40" s="18"/>
      <c r="C40" s="18"/>
      <c r="D40" s="19"/>
      <c r="E40" s="24"/>
      <c r="F40" s="23"/>
      <c r="G40" s="21"/>
      <c r="H40" s="22"/>
      <c r="I40" s="23"/>
      <c r="J40" s="23"/>
    </row>
    <row r="41" spans="1:12" hidden="1" x14ac:dyDescent="0.3">
      <c r="A41" s="15">
        <v>10</v>
      </c>
      <c r="B41" s="18"/>
      <c r="C41" s="18"/>
      <c r="D41" s="19"/>
      <c r="E41" s="24"/>
      <c r="F41" s="23"/>
      <c r="G41" s="21"/>
      <c r="H41" s="22"/>
      <c r="I41" s="23"/>
      <c r="J41" s="23"/>
    </row>
    <row r="42" spans="1:12" hidden="1" x14ac:dyDescent="0.3">
      <c r="A42" s="15">
        <v>11</v>
      </c>
      <c r="B42" s="18"/>
      <c r="C42" s="18"/>
      <c r="D42" s="19"/>
      <c r="E42" s="24"/>
      <c r="F42" s="23"/>
      <c r="G42" s="21"/>
      <c r="H42" s="22"/>
      <c r="I42" s="23"/>
      <c r="J42" s="23"/>
    </row>
    <row r="43" spans="1:12" hidden="1" x14ac:dyDescent="0.3">
      <c r="A43" s="116"/>
    </row>
    <row r="44" spans="1:12" hidden="1" x14ac:dyDescent="0.3">
      <c r="B44" s="3" t="s">
        <v>18</v>
      </c>
      <c r="C44" s="95" t="s">
        <v>23</v>
      </c>
      <c r="D44" s="95"/>
      <c r="E44" s="78" t="s">
        <v>24</v>
      </c>
      <c r="F44" s="79"/>
      <c r="G44" s="80"/>
      <c r="H44" s="58"/>
      <c r="I44" s="58"/>
    </row>
    <row r="45" spans="1:12" hidden="1" x14ac:dyDescent="0.3">
      <c r="B45" s="3" t="s">
        <v>19</v>
      </c>
      <c r="C45" s="95" t="s">
        <v>25</v>
      </c>
      <c r="D45" s="95"/>
      <c r="E45" s="74" t="s">
        <v>26</v>
      </c>
      <c r="F45" s="74"/>
      <c r="G45" s="74"/>
    </row>
    <row r="46" spans="1:12" hidden="1" x14ac:dyDescent="0.3">
      <c r="B46" s="3" t="s">
        <v>20</v>
      </c>
      <c r="C46" s="95" t="s">
        <v>27</v>
      </c>
      <c r="D46" s="95"/>
      <c r="E46" s="108" t="s">
        <v>28</v>
      </c>
      <c r="F46" s="109"/>
      <c r="G46" s="110"/>
    </row>
    <row r="47" spans="1:12" ht="18.75" hidden="1" customHeight="1" x14ac:dyDescent="0.3">
      <c r="A47" s="120"/>
      <c r="B47" s="3" t="s">
        <v>21</v>
      </c>
      <c r="C47" s="95" t="s">
        <v>29</v>
      </c>
      <c r="D47" s="95"/>
      <c r="E47" s="78" t="s">
        <v>30</v>
      </c>
      <c r="F47" s="79"/>
      <c r="G47" s="80"/>
    </row>
    <row r="48" spans="1:12" ht="18" hidden="1" x14ac:dyDescent="0.3">
      <c r="A48" s="120"/>
      <c r="B48" s="3" t="s">
        <v>22</v>
      </c>
      <c r="C48" s="95" t="s">
        <v>31</v>
      </c>
      <c r="D48" s="95"/>
      <c r="E48" s="78" t="s">
        <v>32</v>
      </c>
      <c r="F48" s="79"/>
      <c r="G48" s="80"/>
    </row>
    <row r="49" spans="2:17" ht="15.75" hidden="1" customHeight="1" x14ac:dyDescent="0.3"/>
    <row r="50" spans="2:17" hidden="1" x14ac:dyDescent="0.3"/>
    <row r="51" spans="2:17" hidden="1" x14ac:dyDescent="0.3">
      <c r="B51" s="96" t="s">
        <v>33</v>
      </c>
      <c r="C51" s="97"/>
      <c r="D51" s="98"/>
    </row>
    <row r="52" spans="2:17" hidden="1" x14ac:dyDescent="0.3">
      <c r="B52" s="99" t="s">
        <v>34</v>
      </c>
      <c r="C52" s="100"/>
      <c r="D52" s="101"/>
    </row>
    <row r="53" spans="2:17" hidden="1" x14ac:dyDescent="0.3">
      <c r="B53" s="102" t="s">
        <v>35</v>
      </c>
      <c r="C53" s="103"/>
      <c r="D53" s="4" t="s">
        <v>36</v>
      </c>
    </row>
    <row r="54" spans="2:17" hidden="1" x14ac:dyDescent="0.3">
      <c r="B54" s="59">
        <v>2</v>
      </c>
      <c r="C54" s="59">
        <v>5</v>
      </c>
      <c r="D54" s="5">
        <v>0.05</v>
      </c>
    </row>
    <row r="55" spans="2:17" hidden="1" x14ac:dyDescent="0.3">
      <c r="B55" s="60">
        <v>6</v>
      </c>
      <c r="C55" s="60">
        <v>10</v>
      </c>
      <c r="D55" s="6">
        <v>5.5E-2</v>
      </c>
    </row>
    <row r="56" spans="2:17" hidden="1" x14ac:dyDescent="0.3">
      <c r="B56" s="60">
        <v>11</v>
      </c>
      <c r="C56" s="60" t="s">
        <v>37</v>
      </c>
      <c r="D56" s="5">
        <v>0.06</v>
      </c>
    </row>
    <row r="57" spans="2:17" hidden="1" x14ac:dyDescent="0.3"/>
    <row r="58" spans="2:17" hidden="1" x14ac:dyDescent="0.3"/>
    <row r="59" spans="2:17" hidden="1" x14ac:dyDescent="0.3"/>
    <row r="60" spans="2:17" hidden="1" x14ac:dyDescent="0.3">
      <c r="B60" s="7" t="s">
        <v>38</v>
      </c>
      <c r="C60" s="57"/>
      <c r="D60" s="58"/>
      <c r="E60" s="58"/>
    </row>
    <row r="61" spans="2:17" hidden="1" x14ac:dyDescent="0.3">
      <c r="B61" s="57"/>
      <c r="C61" s="57"/>
      <c r="D61" s="58"/>
      <c r="E61" s="58"/>
    </row>
    <row r="62" spans="2:17" hidden="1" x14ac:dyDescent="0.3">
      <c r="B62" s="104" t="s">
        <v>9</v>
      </c>
      <c r="C62" s="106" t="s">
        <v>39</v>
      </c>
      <c r="D62" s="8" t="s">
        <v>40</v>
      </c>
      <c r="E62" s="104" t="s">
        <v>41</v>
      </c>
    </row>
    <row r="63" spans="2:17" ht="27" hidden="1" customHeight="1" x14ac:dyDescent="0.3">
      <c r="B63" s="105"/>
      <c r="C63" s="107"/>
      <c r="D63" s="61">
        <f>I8</f>
        <v>0.05</v>
      </c>
      <c r="E63" s="105"/>
    </row>
    <row r="64" spans="2:17" hidden="1" x14ac:dyDescent="0.3">
      <c r="B64" s="62" t="s">
        <v>42</v>
      </c>
      <c r="C64" s="9">
        <f t="shared" ref="C64:C66" si="3">$K$8</f>
        <v>0</v>
      </c>
      <c r="D64" s="63">
        <f>1/(1+$D$63)</f>
        <v>0.95238095238095233</v>
      </c>
      <c r="E64" s="64">
        <f t="shared" ref="E64:E66" si="4">D64*C64</f>
        <v>0</v>
      </c>
      <c r="F64" s="92" t="s">
        <v>53</v>
      </c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</row>
    <row r="65" spans="1:6" hidden="1" x14ac:dyDescent="0.3">
      <c r="B65" s="62" t="s">
        <v>43</v>
      </c>
      <c r="C65" s="9">
        <f t="shared" si="3"/>
        <v>0</v>
      </c>
      <c r="D65" s="63">
        <f>1/(1+$D$63)^2</f>
        <v>0.90702947845804982</v>
      </c>
      <c r="E65" s="64">
        <f t="shared" si="4"/>
        <v>0</v>
      </c>
    </row>
    <row r="66" spans="1:6" hidden="1" x14ac:dyDescent="0.3">
      <c r="B66" s="62" t="s">
        <v>44</v>
      </c>
      <c r="C66" s="9">
        <f t="shared" si="3"/>
        <v>0</v>
      </c>
      <c r="D66" s="63">
        <f>1/(1+$D$63)^3</f>
        <v>0.86383759853147601</v>
      </c>
      <c r="E66" s="64">
        <f t="shared" si="4"/>
        <v>0</v>
      </c>
    </row>
    <row r="67" spans="1:6" hidden="1" x14ac:dyDescent="0.3">
      <c r="B67" s="62"/>
      <c r="C67" s="9"/>
      <c r="D67" s="63"/>
      <c r="E67" s="64"/>
    </row>
    <row r="68" spans="1:6" hidden="1" x14ac:dyDescent="0.3">
      <c r="B68" s="62"/>
      <c r="C68" s="9"/>
      <c r="D68" s="63"/>
      <c r="E68" s="64"/>
    </row>
    <row r="69" spans="1:6" hidden="1" x14ac:dyDescent="0.3">
      <c r="B69" s="62"/>
      <c r="C69" s="9"/>
      <c r="D69" s="63"/>
      <c r="E69" s="64"/>
    </row>
    <row r="70" spans="1:6" hidden="1" x14ac:dyDescent="0.3">
      <c r="B70" s="62"/>
      <c r="C70" s="9"/>
      <c r="D70" s="63"/>
      <c r="E70" s="64"/>
    </row>
    <row r="71" spans="1:6" hidden="1" x14ac:dyDescent="0.3">
      <c r="B71" s="62"/>
      <c r="C71" s="9"/>
      <c r="D71" s="63"/>
      <c r="E71" s="64"/>
    </row>
    <row r="72" spans="1:6" hidden="1" x14ac:dyDescent="0.3">
      <c r="B72" s="62"/>
      <c r="C72" s="9"/>
      <c r="D72" s="63"/>
      <c r="E72" s="64"/>
    </row>
    <row r="73" spans="1:6" hidden="1" x14ac:dyDescent="0.3">
      <c r="B73" s="62"/>
      <c r="C73" s="9"/>
      <c r="D73" s="63"/>
      <c r="E73" s="64"/>
    </row>
    <row r="74" spans="1:6" ht="15" hidden="1" thickBot="1" x14ac:dyDescent="0.35">
      <c r="B74" s="37"/>
      <c r="C74" s="10">
        <f>SUM(C64:C73)</f>
        <v>0</v>
      </c>
      <c r="D74" s="58"/>
      <c r="E74" s="10">
        <f>SUM(E64:E73)</f>
        <v>0</v>
      </c>
      <c r="F74" s="37"/>
    </row>
    <row r="75" spans="1:6" ht="15" hidden="1" thickBot="1" x14ac:dyDescent="0.35">
      <c r="B75" s="65"/>
      <c r="C75" s="66"/>
      <c r="D75" s="67"/>
      <c r="E75" s="68"/>
    </row>
    <row r="76" spans="1:6" s="50" customFormat="1" x14ac:dyDescent="0.3">
      <c r="A76" s="121"/>
    </row>
    <row r="77" spans="1:6" s="50" customFormat="1" x14ac:dyDescent="0.3">
      <c r="A77" s="121"/>
    </row>
    <row r="78" spans="1:6" s="50" customFormat="1" x14ac:dyDescent="0.3">
      <c r="A78" s="121"/>
    </row>
  </sheetData>
  <sheetProtection algorithmName="SHA-512" hashValue="ghy0WuvFrpQBnMw7ljJ2wu5X2Q+EY4706+2vQoD0oMxRBgM38PtSO/0Vy0oFhCHIl5X7K1hI1mOAGpPtIkkHPw==" saltValue="+o5pWQtQ2pYkbm+SmPKAdA==" spinCount="100000" sheet="1" objects="1" scenarios="1"/>
  <mergeCells count="23">
    <mergeCell ref="F64:Q64"/>
    <mergeCell ref="C48:D48"/>
    <mergeCell ref="E48:G48"/>
    <mergeCell ref="B51:D51"/>
    <mergeCell ref="B52:D52"/>
    <mergeCell ref="B53:C53"/>
    <mergeCell ref="B62:B63"/>
    <mergeCell ref="C62:C63"/>
    <mergeCell ref="E62:E63"/>
    <mergeCell ref="C44:D44"/>
    <mergeCell ref="E44:G44"/>
    <mergeCell ref="C45:D45"/>
    <mergeCell ref="C46:D46"/>
    <mergeCell ref="E46:G46"/>
    <mergeCell ref="C47:D47"/>
    <mergeCell ref="E47:G47"/>
    <mergeCell ref="A1:L1"/>
    <mergeCell ref="A2:L2"/>
    <mergeCell ref="B4:K4"/>
    <mergeCell ref="K6:N6"/>
    <mergeCell ref="B12:E12"/>
    <mergeCell ref="B13:C13"/>
    <mergeCell ref="D13:E13"/>
  </mergeCells>
  <dataValidations count="3">
    <dataValidation type="list" allowBlank="1" showInputMessage="1" showErrorMessage="1" sqref="D8:D10" xr:uid="{0FF81F56-6F0E-406B-A9F3-07478144277C}">
      <formula1>"Select,Dwellings (Residential),Building other than dwellings,Other Sructures, Transport Equipments,Other Machinery &amp; Equipment,Other Assets (Snifer Dogs),Land"</formula1>
    </dataValidation>
    <dataValidation type="list" allowBlank="1" showInputMessage="1" showErrorMessage="1" sqref="J8:J10" xr:uid="{8792F541-8086-48FA-9440-93DB8BEE309D}">
      <formula1>"Select, Monthly, Quarterly, Semi-Annual, Annual"</formula1>
    </dataValidation>
    <dataValidation type="list" allowBlank="1" showInputMessage="1" showErrorMessage="1" sqref="H8:H10" xr:uid="{B675D8EE-DCFF-44E2-8C45-1E20E64C5406}">
      <formula1>"Select,1,2,3,4,5,6,7,8,9,10,11,12,13,14,15,16,17,18,19,20"</formula1>
    </dataValidation>
  </dataValidations>
  <pageMargins left="0.33" right="0.17" top="0.75" bottom="0.75" header="0.3" footer="0.3"/>
  <pageSetup paperSize="9" scale="41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66490-5318-46A2-BE4C-B6E833548CB5}">
  <sheetPr>
    <pageSetUpPr fitToPage="1"/>
  </sheetPr>
  <dimension ref="A1:R78"/>
  <sheetViews>
    <sheetView zoomScale="120" zoomScaleNormal="120" workbookViewId="0">
      <selection activeCell="B4" sqref="B4:K4"/>
    </sheetView>
  </sheetViews>
  <sheetFormatPr defaultColWidth="9.109375" defaultRowHeight="14.4" x14ac:dyDescent="0.3"/>
  <cols>
    <col min="1" max="1" width="4.21875" style="57" customWidth="1"/>
    <col min="2" max="2" width="19.109375" style="73" customWidth="1"/>
    <col min="3" max="3" width="20.21875" style="73" customWidth="1"/>
    <col min="4" max="4" width="21.109375" style="73" customWidth="1"/>
    <col min="5" max="5" width="25.44140625" style="73" customWidth="1"/>
    <col min="6" max="6" width="25.88671875" style="73" customWidth="1"/>
    <col min="7" max="7" width="23.6640625" style="73" customWidth="1"/>
    <col min="8" max="8" width="15.109375" style="73" customWidth="1"/>
    <col min="9" max="9" width="26.5546875" style="73" hidden="1" customWidth="1"/>
    <col min="10" max="10" width="23" style="73" customWidth="1"/>
    <col min="11" max="11" width="15.33203125" style="73" bestFit="1" customWidth="1"/>
    <col min="12" max="12" width="16.33203125" style="73" customWidth="1"/>
    <col min="13" max="13" width="14.33203125" style="73" bestFit="1" customWidth="1"/>
    <col min="14" max="14" width="12.33203125" style="73" customWidth="1"/>
    <col min="15" max="15" width="19.21875" style="73" customWidth="1"/>
    <col min="16" max="16" width="17.109375" style="73" customWidth="1"/>
    <col min="17" max="17" width="19.109375" style="73" customWidth="1"/>
    <col min="18" max="18" width="18.33203125" style="73" customWidth="1"/>
    <col min="19" max="19" width="16.33203125" style="73" customWidth="1"/>
    <col min="20" max="20" width="18.21875" style="73" customWidth="1"/>
    <col min="21" max="16384" width="9.109375" style="73"/>
  </cols>
  <sheetData>
    <row r="1" spans="1:18" ht="21" x14ac:dyDescent="0.4">
      <c r="A1" s="81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P1" s="26" t="s">
        <v>45</v>
      </c>
    </row>
    <row r="2" spans="1:18" ht="21" x14ac:dyDescent="0.4">
      <c r="A2" s="8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8" ht="21" x14ac:dyDescent="0.4">
      <c r="A3" s="115"/>
      <c r="B3" s="112" t="s">
        <v>86</v>
      </c>
      <c r="C3" s="75"/>
      <c r="D3" s="36"/>
      <c r="E3" s="75"/>
      <c r="F3" s="75"/>
      <c r="G3" s="75"/>
      <c r="H3" s="75"/>
      <c r="I3" s="75"/>
      <c r="J3" s="75"/>
      <c r="K3" s="75"/>
      <c r="L3" s="75"/>
    </row>
    <row r="4" spans="1:18" ht="92.4" customHeight="1" x14ac:dyDescent="0.3">
      <c r="A4" s="116"/>
      <c r="B4" s="133" t="s">
        <v>88</v>
      </c>
      <c r="C4" s="133"/>
      <c r="D4" s="133"/>
      <c r="E4" s="133"/>
      <c r="F4" s="133"/>
      <c r="G4" s="133"/>
      <c r="H4" s="133"/>
      <c r="I4" s="133"/>
      <c r="J4" s="133"/>
      <c r="K4" s="133"/>
      <c r="R4" s="38"/>
    </row>
    <row r="5" spans="1:18" ht="19.2" customHeight="1" thickBot="1" x14ac:dyDescent="0.35">
      <c r="A5" s="116"/>
      <c r="B5" s="70"/>
      <c r="C5" s="71"/>
      <c r="D5" s="77"/>
      <c r="E5" s="77"/>
      <c r="F5" s="77"/>
      <c r="G5" s="76"/>
      <c r="H5" s="77"/>
      <c r="I5" s="77"/>
      <c r="J5" s="77"/>
      <c r="K5" s="77"/>
    </row>
    <row r="6" spans="1:18" ht="18" x14ac:dyDescent="0.35">
      <c r="A6" s="116"/>
      <c r="C6" s="1"/>
      <c r="K6" s="85" t="s">
        <v>49</v>
      </c>
      <c r="L6" s="86"/>
      <c r="M6" s="86"/>
      <c r="N6" s="87"/>
    </row>
    <row r="7" spans="1:18" s="42" customFormat="1" ht="43.2" x14ac:dyDescent="0.3">
      <c r="A7" s="40" t="s">
        <v>0</v>
      </c>
      <c r="B7" s="41" t="s">
        <v>55</v>
      </c>
      <c r="C7" s="40" t="s">
        <v>78</v>
      </c>
      <c r="D7" s="39" t="s">
        <v>46</v>
      </c>
      <c r="E7" s="39" t="s">
        <v>1</v>
      </c>
      <c r="F7" s="39" t="s">
        <v>69</v>
      </c>
      <c r="G7" s="39" t="s">
        <v>2</v>
      </c>
      <c r="H7" s="40" t="s">
        <v>3</v>
      </c>
      <c r="I7" s="39" t="s">
        <v>5</v>
      </c>
      <c r="J7" s="39" t="s">
        <v>6</v>
      </c>
      <c r="K7" s="41" t="s">
        <v>72</v>
      </c>
      <c r="L7" s="41" t="s">
        <v>73</v>
      </c>
      <c r="M7" s="41" t="s">
        <v>74</v>
      </c>
      <c r="N7" s="41" t="s">
        <v>75</v>
      </c>
      <c r="O7" s="39" t="s">
        <v>7</v>
      </c>
      <c r="P7" s="40" t="s">
        <v>4</v>
      </c>
    </row>
    <row r="8" spans="1:18" x14ac:dyDescent="0.3">
      <c r="A8" s="117">
        <v>1</v>
      </c>
      <c r="B8" s="43"/>
      <c r="C8" s="43"/>
      <c r="D8" s="11" t="s">
        <v>8</v>
      </c>
      <c r="E8" s="11"/>
      <c r="F8" s="11"/>
      <c r="G8" s="27">
        <v>45108</v>
      </c>
      <c r="H8" s="12">
        <v>3</v>
      </c>
      <c r="I8" s="13">
        <f>IF(AND(H8&gt;=$B$54,H8&lt;=$C$54),$D$54,IF(AND(H8&gt;=$B$55,H8&lt;=$C$55),$D$55,IF(H8&gt;=$B$56,$D$56,0)))</f>
        <v>0.05</v>
      </c>
      <c r="J8" s="11" t="s">
        <v>47</v>
      </c>
      <c r="K8" s="14"/>
      <c r="L8" s="14"/>
      <c r="M8" s="14"/>
      <c r="N8" s="14"/>
      <c r="O8" s="44" t="str">
        <f>30&amp;" "&amp;"June"&amp;" "&amp;(YEAR(G8)+IF(MONTH(G8)&gt;=7,1,0))</f>
        <v>30 June 2024</v>
      </c>
      <c r="P8" s="29">
        <f>EDATE(G8,(H8*12))-1</f>
        <v>46203</v>
      </c>
    </row>
    <row r="9" spans="1:18" x14ac:dyDescent="0.3">
      <c r="A9" s="118"/>
      <c r="B9" s="45"/>
      <c r="C9" s="46"/>
      <c r="D9" s="30"/>
      <c r="E9" s="30"/>
      <c r="F9" s="30"/>
      <c r="G9" s="31"/>
      <c r="H9" s="32"/>
      <c r="I9" s="33"/>
      <c r="J9" s="30"/>
      <c r="K9" s="34"/>
      <c r="L9" s="34"/>
      <c r="M9" s="34"/>
      <c r="N9" s="34"/>
      <c r="O9" s="47"/>
      <c r="P9" s="35"/>
    </row>
    <row r="10" spans="1:18" x14ac:dyDescent="0.3">
      <c r="A10" s="118"/>
      <c r="B10" s="45"/>
      <c r="C10" s="46"/>
      <c r="D10" s="30"/>
      <c r="E10" s="30"/>
      <c r="F10" s="30"/>
      <c r="G10" s="31"/>
      <c r="H10" s="32"/>
      <c r="I10" s="33"/>
      <c r="J10" s="30"/>
      <c r="K10" s="34"/>
      <c r="L10" s="34"/>
      <c r="M10" s="34"/>
      <c r="N10" s="34"/>
      <c r="O10" s="47"/>
      <c r="P10" s="35"/>
    </row>
    <row r="11" spans="1:18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8" ht="21.6" customHeight="1" thickBot="1" x14ac:dyDescent="0.35">
      <c r="B12" s="94" t="s">
        <v>70</v>
      </c>
      <c r="C12" s="94"/>
      <c r="D12" s="94"/>
      <c r="E12" s="94"/>
      <c r="F12" s="69"/>
      <c r="G12" s="69"/>
      <c r="H12" s="69"/>
      <c r="I12" s="69"/>
      <c r="J12" s="69"/>
    </row>
    <row r="13" spans="1:18" ht="33" customHeight="1" x14ac:dyDescent="0.3">
      <c r="B13" s="88" t="s">
        <v>56</v>
      </c>
      <c r="C13" s="89"/>
      <c r="D13" s="90" t="s">
        <v>52</v>
      </c>
      <c r="E13" s="91"/>
    </row>
    <row r="14" spans="1:18" ht="28.8" x14ac:dyDescent="0.3">
      <c r="B14" s="41" t="s">
        <v>76</v>
      </c>
      <c r="C14" s="41" t="s">
        <v>51</v>
      </c>
      <c r="D14" s="41" t="s">
        <v>77</v>
      </c>
      <c r="E14" s="41" t="s">
        <v>50</v>
      </c>
      <c r="H14" s="49"/>
    </row>
    <row r="15" spans="1:18" x14ac:dyDescent="0.3">
      <c r="B15" s="122"/>
      <c r="C15" s="114"/>
      <c r="D15" s="113">
        <f>$K$8-B15</f>
        <v>0</v>
      </c>
      <c r="E15" s="114"/>
      <c r="H15" s="49"/>
    </row>
    <row r="17" spans="1:12" x14ac:dyDescent="0.3">
      <c r="B17" s="111" t="s">
        <v>85</v>
      </c>
      <c r="C17" s="72"/>
      <c r="D17" s="72"/>
      <c r="E17" s="72"/>
      <c r="F17" s="111" t="s">
        <v>58</v>
      </c>
    </row>
    <row r="18" spans="1:12" x14ac:dyDescent="0.3">
      <c r="B18" s="111" t="s">
        <v>59</v>
      </c>
      <c r="C18" s="72"/>
      <c r="D18" s="72"/>
      <c r="E18" s="72"/>
      <c r="F18" s="111" t="s">
        <v>60</v>
      </c>
    </row>
    <row r="19" spans="1:12" x14ac:dyDescent="0.3">
      <c r="B19" s="111" t="s">
        <v>61</v>
      </c>
      <c r="C19" s="72"/>
      <c r="D19" s="72"/>
      <c r="E19" s="72"/>
      <c r="F19" s="111" t="s">
        <v>62</v>
      </c>
    </row>
    <row r="20" spans="1:12" x14ac:dyDescent="0.3">
      <c r="B20" s="111" t="s">
        <v>63</v>
      </c>
      <c r="C20" s="72"/>
      <c r="D20" s="72"/>
      <c r="E20" s="72"/>
      <c r="F20" s="111" t="s">
        <v>64</v>
      </c>
    </row>
    <row r="21" spans="1:12" x14ac:dyDescent="0.3">
      <c r="B21" s="111" t="s">
        <v>65</v>
      </c>
      <c r="C21" s="72"/>
      <c r="D21" s="72"/>
      <c r="E21" s="72"/>
      <c r="F21" s="111" t="s">
        <v>66</v>
      </c>
    </row>
    <row r="22" spans="1:12" x14ac:dyDescent="0.3">
      <c r="B22" s="111" t="s">
        <v>67</v>
      </c>
      <c r="C22" s="72"/>
      <c r="D22" s="72"/>
      <c r="E22" s="72"/>
      <c r="F22" s="111" t="s">
        <v>68</v>
      </c>
    </row>
    <row r="28" spans="1:12" x14ac:dyDescent="0.3">
      <c r="B28" s="50"/>
    </row>
    <row r="29" spans="1:12" s="50" customFormat="1" x14ac:dyDescent="0.3">
      <c r="A29" s="119"/>
    </row>
    <row r="30" spans="1:12" ht="28.8" hidden="1" x14ac:dyDescent="0.3">
      <c r="A30" s="52" t="s">
        <v>9</v>
      </c>
      <c r="B30" s="51" t="s">
        <v>10</v>
      </c>
      <c r="C30" s="51" t="s">
        <v>11</v>
      </c>
      <c r="D30" s="51" t="s">
        <v>12</v>
      </c>
      <c r="E30" s="51" t="s">
        <v>13</v>
      </c>
      <c r="F30" s="52" t="s">
        <v>14</v>
      </c>
      <c r="G30" s="15" t="s">
        <v>5</v>
      </c>
      <c r="H30" s="51" t="s">
        <v>15</v>
      </c>
      <c r="I30" s="51" t="s">
        <v>16</v>
      </c>
      <c r="J30" s="51" t="s">
        <v>17</v>
      </c>
    </row>
    <row r="31" spans="1:12" hidden="1" x14ac:dyDescent="0.3">
      <c r="A31" s="15">
        <v>0</v>
      </c>
      <c r="B31" s="16"/>
      <c r="C31" s="16"/>
      <c r="D31" s="16"/>
      <c r="E31" s="16" t="s">
        <v>18</v>
      </c>
      <c r="F31" s="53"/>
      <c r="G31" s="54" t="s">
        <v>19</v>
      </c>
      <c r="H31" s="17" t="s">
        <v>20</v>
      </c>
      <c r="I31" s="55" t="s">
        <v>21</v>
      </c>
      <c r="J31" s="55" t="s">
        <v>22</v>
      </c>
    </row>
    <row r="32" spans="1:12" hidden="1" x14ac:dyDescent="0.3">
      <c r="A32" s="15">
        <v>1</v>
      </c>
      <c r="B32" s="18">
        <f>G8</f>
        <v>45108</v>
      </c>
      <c r="C32" s="18" t="str">
        <f>O8</f>
        <v>30 June 2024</v>
      </c>
      <c r="D32" s="19">
        <f>ROUNDUP(YEARFRAC(C32,B32),2)</f>
        <v>1</v>
      </c>
      <c r="E32" s="20">
        <f>E74</f>
        <v>0</v>
      </c>
      <c r="F32" s="28">
        <f>K8*D32</f>
        <v>0</v>
      </c>
      <c r="G32" s="21">
        <f>I8*E32*D32</f>
        <v>0</v>
      </c>
      <c r="H32" s="22">
        <f>E32-F32+G32</f>
        <v>0</v>
      </c>
      <c r="I32" s="23">
        <f>$E$32*D32/$H$8</f>
        <v>0</v>
      </c>
      <c r="J32" s="23">
        <f>E32-I32</f>
        <v>0</v>
      </c>
      <c r="L32" s="56"/>
    </row>
    <row r="33" spans="1:12" hidden="1" x14ac:dyDescent="0.3">
      <c r="A33" s="15">
        <v>2</v>
      </c>
      <c r="B33" s="18">
        <f>C32+1</f>
        <v>45474</v>
      </c>
      <c r="C33" s="18">
        <f>EDATE(B33,12)-1</f>
        <v>45838</v>
      </c>
      <c r="D33" s="19">
        <f>ROUNDUP(YEARFRAC(C33,B33),2)</f>
        <v>1</v>
      </c>
      <c r="E33" s="24">
        <f>H32</f>
        <v>0</v>
      </c>
      <c r="F33" s="23">
        <f>$K$8*D33</f>
        <v>0</v>
      </c>
      <c r="G33" s="21">
        <f>$I$8*E33*D33</f>
        <v>0</v>
      </c>
      <c r="H33" s="22">
        <f>E33-F33+G33</f>
        <v>0</v>
      </c>
      <c r="I33" s="23">
        <f>$E$32*D33/$H$8</f>
        <v>0</v>
      </c>
      <c r="J33" s="23">
        <f>J32-I33</f>
        <v>0</v>
      </c>
      <c r="L33" s="2"/>
    </row>
    <row r="34" spans="1:12" hidden="1" x14ac:dyDescent="0.3">
      <c r="A34" s="15">
        <v>3</v>
      </c>
      <c r="B34" s="18">
        <f t="shared" ref="B34:B35" si="0">C33+1</f>
        <v>45839</v>
      </c>
      <c r="C34" s="18">
        <f>EDATE(B34,12)-1</f>
        <v>46203</v>
      </c>
      <c r="D34" s="19">
        <f t="shared" ref="D34" si="1">ROUNDUP(YEARFRAC(C34,B34),2)</f>
        <v>1</v>
      </c>
      <c r="E34" s="24">
        <f>H33</f>
        <v>0</v>
      </c>
      <c r="F34" s="23">
        <f>$K$8*D34</f>
        <v>0</v>
      </c>
      <c r="G34" s="21">
        <f>$I$8*E34*D34</f>
        <v>0</v>
      </c>
      <c r="H34" s="22">
        <f>E34-F34+G34</f>
        <v>0</v>
      </c>
      <c r="I34" s="23">
        <f>$E$32*D34/$H$8</f>
        <v>0</v>
      </c>
      <c r="J34" s="23">
        <f t="shared" ref="J34:J35" si="2">J33-I34</f>
        <v>0</v>
      </c>
    </row>
    <row r="35" spans="1:12" hidden="1" x14ac:dyDescent="0.3">
      <c r="A35" s="15">
        <v>4</v>
      </c>
      <c r="B35" s="18">
        <f t="shared" si="0"/>
        <v>46204</v>
      </c>
      <c r="C35" s="18">
        <f>P8</f>
        <v>46203</v>
      </c>
      <c r="D35" s="19">
        <f>ROUNDUP(YEARFRAC(C35,B35),2)</f>
        <v>0.01</v>
      </c>
      <c r="E35" s="24">
        <f>H34</f>
        <v>0</v>
      </c>
      <c r="F35" s="23">
        <f>$K$8*D35</f>
        <v>0</v>
      </c>
      <c r="G35" s="21">
        <f>$I$8*E35</f>
        <v>0</v>
      </c>
      <c r="H35" s="22">
        <f>E35-F35+G35</f>
        <v>0</v>
      </c>
      <c r="I35" s="23">
        <f>$E$32*D35/$H$8</f>
        <v>0</v>
      </c>
      <c r="J35" s="23">
        <f t="shared" si="2"/>
        <v>0</v>
      </c>
    </row>
    <row r="36" spans="1:12" hidden="1" x14ac:dyDescent="0.3">
      <c r="A36" s="15">
        <v>5</v>
      </c>
      <c r="B36" s="18"/>
      <c r="C36" s="18"/>
      <c r="D36" s="19"/>
      <c r="E36" s="24"/>
      <c r="F36" s="23"/>
      <c r="G36" s="21"/>
      <c r="H36" s="22"/>
      <c r="I36" s="23"/>
      <c r="J36" s="23"/>
    </row>
    <row r="37" spans="1:12" hidden="1" x14ac:dyDescent="0.3">
      <c r="A37" s="15">
        <v>6</v>
      </c>
      <c r="B37" s="18"/>
      <c r="C37" s="18"/>
      <c r="D37" s="19"/>
      <c r="E37" s="24"/>
      <c r="F37" s="23"/>
      <c r="G37" s="21"/>
      <c r="H37" s="22"/>
      <c r="I37" s="23"/>
      <c r="J37" s="23"/>
    </row>
    <row r="38" spans="1:12" hidden="1" x14ac:dyDescent="0.3">
      <c r="A38" s="25">
        <v>7</v>
      </c>
      <c r="B38" s="18"/>
      <c r="C38" s="18"/>
      <c r="D38" s="19"/>
      <c r="E38" s="24"/>
      <c r="F38" s="23"/>
      <c r="G38" s="21"/>
      <c r="H38" s="22"/>
      <c r="I38" s="23"/>
      <c r="J38" s="23"/>
    </row>
    <row r="39" spans="1:12" hidden="1" x14ac:dyDescent="0.3">
      <c r="A39" s="15">
        <v>8</v>
      </c>
      <c r="B39" s="18"/>
      <c r="C39" s="18"/>
      <c r="D39" s="19"/>
      <c r="E39" s="24"/>
      <c r="F39" s="23"/>
      <c r="G39" s="21"/>
      <c r="H39" s="22"/>
      <c r="I39" s="23"/>
      <c r="J39" s="23"/>
    </row>
    <row r="40" spans="1:12" hidden="1" x14ac:dyDescent="0.3">
      <c r="A40" s="15">
        <v>9</v>
      </c>
      <c r="B40" s="18"/>
      <c r="C40" s="18"/>
      <c r="D40" s="19"/>
      <c r="E40" s="24"/>
      <c r="F40" s="23"/>
      <c r="G40" s="21"/>
      <c r="H40" s="22"/>
      <c r="I40" s="23"/>
      <c r="J40" s="23"/>
    </row>
    <row r="41" spans="1:12" hidden="1" x14ac:dyDescent="0.3">
      <c r="A41" s="15">
        <v>10</v>
      </c>
      <c r="B41" s="18"/>
      <c r="C41" s="18"/>
      <c r="D41" s="19"/>
      <c r="E41" s="24"/>
      <c r="F41" s="23"/>
      <c r="G41" s="21"/>
      <c r="H41" s="22"/>
      <c r="I41" s="23"/>
      <c r="J41" s="23"/>
    </row>
    <row r="42" spans="1:12" hidden="1" x14ac:dyDescent="0.3">
      <c r="A42" s="15">
        <v>11</v>
      </c>
      <c r="B42" s="18"/>
      <c r="C42" s="18"/>
      <c r="D42" s="19"/>
      <c r="E42" s="24"/>
      <c r="F42" s="23"/>
      <c r="G42" s="21"/>
      <c r="H42" s="22"/>
      <c r="I42" s="23"/>
      <c r="J42" s="23"/>
    </row>
    <row r="43" spans="1:12" hidden="1" x14ac:dyDescent="0.3">
      <c r="A43" s="116"/>
    </row>
    <row r="44" spans="1:12" hidden="1" x14ac:dyDescent="0.3">
      <c r="B44" s="3" t="s">
        <v>18</v>
      </c>
      <c r="C44" s="95" t="s">
        <v>23</v>
      </c>
      <c r="D44" s="95"/>
      <c r="E44" s="78" t="s">
        <v>24</v>
      </c>
      <c r="F44" s="79"/>
      <c r="G44" s="80"/>
      <c r="H44" s="58"/>
      <c r="I44" s="58"/>
    </row>
    <row r="45" spans="1:12" hidden="1" x14ac:dyDescent="0.3">
      <c r="B45" s="3" t="s">
        <v>19</v>
      </c>
      <c r="C45" s="95" t="s">
        <v>25</v>
      </c>
      <c r="D45" s="95"/>
      <c r="E45" s="74" t="s">
        <v>26</v>
      </c>
      <c r="F45" s="74"/>
      <c r="G45" s="74"/>
    </row>
    <row r="46" spans="1:12" hidden="1" x14ac:dyDescent="0.3">
      <c r="B46" s="3" t="s">
        <v>20</v>
      </c>
      <c r="C46" s="95" t="s">
        <v>27</v>
      </c>
      <c r="D46" s="95"/>
      <c r="E46" s="108" t="s">
        <v>28</v>
      </c>
      <c r="F46" s="109"/>
      <c r="G46" s="110"/>
    </row>
    <row r="47" spans="1:12" ht="18.75" hidden="1" customHeight="1" x14ac:dyDescent="0.3">
      <c r="A47" s="120"/>
      <c r="B47" s="3" t="s">
        <v>21</v>
      </c>
      <c r="C47" s="95" t="s">
        <v>29</v>
      </c>
      <c r="D47" s="95"/>
      <c r="E47" s="78" t="s">
        <v>30</v>
      </c>
      <c r="F47" s="79"/>
      <c r="G47" s="80"/>
    </row>
    <row r="48" spans="1:12" ht="18" hidden="1" x14ac:dyDescent="0.3">
      <c r="A48" s="120"/>
      <c r="B48" s="3" t="s">
        <v>22</v>
      </c>
      <c r="C48" s="95" t="s">
        <v>31</v>
      </c>
      <c r="D48" s="95"/>
      <c r="E48" s="78" t="s">
        <v>32</v>
      </c>
      <c r="F48" s="79"/>
      <c r="G48" s="80"/>
    </row>
    <row r="49" spans="2:17" ht="15.75" hidden="1" customHeight="1" x14ac:dyDescent="0.3"/>
    <row r="50" spans="2:17" hidden="1" x14ac:dyDescent="0.3"/>
    <row r="51" spans="2:17" hidden="1" x14ac:dyDescent="0.3">
      <c r="B51" s="96" t="s">
        <v>33</v>
      </c>
      <c r="C51" s="97"/>
      <c r="D51" s="98"/>
    </row>
    <row r="52" spans="2:17" hidden="1" x14ac:dyDescent="0.3">
      <c r="B52" s="99" t="s">
        <v>34</v>
      </c>
      <c r="C52" s="100"/>
      <c r="D52" s="101"/>
    </row>
    <row r="53" spans="2:17" hidden="1" x14ac:dyDescent="0.3">
      <c r="B53" s="102" t="s">
        <v>35</v>
      </c>
      <c r="C53" s="103"/>
      <c r="D53" s="4" t="s">
        <v>36</v>
      </c>
    </row>
    <row r="54" spans="2:17" hidden="1" x14ac:dyDescent="0.3">
      <c r="B54" s="59">
        <v>2</v>
      </c>
      <c r="C54" s="59">
        <v>5</v>
      </c>
      <c r="D54" s="5">
        <v>0.05</v>
      </c>
    </row>
    <row r="55" spans="2:17" hidden="1" x14ac:dyDescent="0.3">
      <c r="B55" s="60">
        <v>6</v>
      </c>
      <c r="C55" s="60">
        <v>10</v>
      </c>
      <c r="D55" s="6">
        <v>5.5E-2</v>
      </c>
    </row>
    <row r="56" spans="2:17" hidden="1" x14ac:dyDescent="0.3">
      <c r="B56" s="60">
        <v>11</v>
      </c>
      <c r="C56" s="60" t="s">
        <v>37</v>
      </c>
      <c r="D56" s="5">
        <v>0.06</v>
      </c>
    </row>
    <row r="57" spans="2:17" hidden="1" x14ac:dyDescent="0.3"/>
    <row r="58" spans="2:17" hidden="1" x14ac:dyDescent="0.3"/>
    <row r="59" spans="2:17" hidden="1" x14ac:dyDescent="0.3"/>
    <row r="60" spans="2:17" hidden="1" x14ac:dyDescent="0.3">
      <c r="B60" s="7" t="s">
        <v>38</v>
      </c>
      <c r="C60" s="57"/>
      <c r="D60" s="58"/>
      <c r="E60" s="58"/>
    </row>
    <row r="61" spans="2:17" hidden="1" x14ac:dyDescent="0.3">
      <c r="B61" s="57"/>
      <c r="C61" s="57"/>
      <c r="D61" s="58"/>
      <c r="E61" s="58"/>
    </row>
    <row r="62" spans="2:17" hidden="1" x14ac:dyDescent="0.3">
      <c r="B62" s="104" t="s">
        <v>9</v>
      </c>
      <c r="C62" s="106" t="s">
        <v>39</v>
      </c>
      <c r="D62" s="8" t="s">
        <v>40</v>
      </c>
      <c r="E62" s="104" t="s">
        <v>41</v>
      </c>
    </row>
    <row r="63" spans="2:17" ht="27" hidden="1" customHeight="1" x14ac:dyDescent="0.3">
      <c r="B63" s="105"/>
      <c r="C63" s="107"/>
      <c r="D63" s="61">
        <f>I8</f>
        <v>0.05</v>
      </c>
      <c r="E63" s="105"/>
    </row>
    <row r="64" spans="2:17" hidden="1" x14ac:dyDescent="0.3">
      <c r="B64" s="62" t="s">
        <v>42</v>
      </c>
      <c r="C64" s="9">
        <f t="shared" ref="C64:C66" si="3">$K$8</f>
        <v>0</v>
      </c>
      <c r="D64" s="63">
        <f>1/(1+$D$63)</f>
        <v>0.95238095238095233</v>
      </c>
      <c r="E64" s="64">
        <f t="shared" ref="E64:E66" si="4">D64*C64</f>
        <v>0</v>
      </c>
      <c r="F64" s="92" t="s">
        <v>53</v>
      </c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</row>
    <row r="65" spans="1:6" hidden="1" x14ac:dyDescent="0.3">
      <c r="B65" s="62" t="s">
        <v>43</v>
      </c>
      <c r="C65" s="9">
        <f t="shared" si="3"/>
        <v>0</v>
      </c>
      <c r="D65" s="63">
        <f>1/(1+$D$63)^2</f>
        <v>0.90702947845804982</v>
      </c>
      <c r="E65" s="64">
        <f t="shared" si="4"/>
        <v>0</v>
      </c>
    </row>
    <row r="66" spans="1:6" hidden="1" x14ac:dyDescent="0.3">
      <c r="B66" s="62" t="s">
        <v>44</v>
      </c>
      <c r="C66" s="9">
        <f t="shared" si="3"/>
        <v>0</v>
      </c>
      <c r="D66" s="63">
        <f>1/(1+$D$63)^3</f>
        <v>0.86383759853147601</v>
      </c>
      <c r="E66" s="64">
        <f t="shared" si="4"/>
        <v>0</v>
      </c>
    </row>
    <row r="67" spans="1:6" hidden="1" x14ac:dyDescent="0.3">
      <c r="B67" s="62"/>
      <c r="C67" s="9"/>
      <c r="D67" s="63"/>
      <c r="E67" s="64"/>
    </row>
    <row r="68" spans="1:6" hidden="1" x14ac:dyDescent="0.3">
      <c r="B68" s="62"/>
      <c r="C68" s="9"/>
      <c r="D68" s="63"/>
      <c r="E68" s="64"/>
    </row>
    <row r="69" spans="1:6" hidden="1" x14ac:dyDescent="0.3">
      <c r="B69" s="62"/>
      <c r="C69" s="9"/>
      <c r="D69" s="63"/>
      <c r="E69" s="64"/>
    </row>
    <row r="70" spans="1:6" hidden="1" x14ac:dyDescent="0.3">
      <c r="B70" s="62"/>
      <c r="C70" s="9"/>
      <c r="D70" s="63"/>
      <c r="E70" s="64"/>
    </row>
    <row r="71" spans="1:6" hidden="1" x14ac:dyDescent="0.3">
      <c r="B71" s="62"/>
      <c r="C71" s="9"/>
      <c r="D71" s="63"/>
      <c r="E71" s="64"/>
    </row>
    <row r="72" spans="1:6" hidden="1" x14ac:dyDescent="0.3">
      <c r="B72" s="62"/>
      <c r="C72" s="9"/>
      <c r="D72" s="63"/>
      <c r="E72" s="64"/>
    </row>
    <row r="73" spans="1:6" hidden="1" x14ac:dyDescent="0.3">
      <c r="B73" s="62"/>
      <c r="C73" s="9"/>
      <c r="D73" s="63"/>
      <c r="E73" s="64"/>
    </row>
    <row r="74" spans="1:6" ht="15" hidden="1" thickBot="1" x14ac:dyDescent="0.35">
      <c r="B74" s="37"/>
      <c r="C74" s="10">
        <f>SUM(C64:C73)</f>
        <v>0</v>
      </c>
      <c r="D74" s="58"/>
      <c r="E74" s="10">
        <f>SUM(E64:E73)</f>
        <v>0</v>
      </c>
      <c r="F74" s="37"/>
    </row>
    <row r="75" spans="1:6" ht="15" hidden="1" thickBot="1" x14ac:dyDescent="0.35">
      <c r="B75" s="65"/>
      <c r="C75" s="66"/>
      <c r="D75" s="67"/>
      <c r="E75" s="68"/>
    </row>
    <row r="76" spans="1:6" s="50" customFormat="1" x14ac:dyDescent="0.3">
      <c r="A76" s="121"/>
    </row>
    <row r="77" spans="1:6" s="50" customFormat="1" x14ac:dyDescent="0.3">
      <c r="A77" s="121"/>
    </row>
    <row r="78" spans="1:6" s="50" customFormat="1" x14ac:dyDescent="0.3">
      <c r="A78" s="121"/>
    </row>
  </sheetData>
  <sheetProtection algorithmName="SHA-512" hashValue="9QWCeOEWO3CmTxKBZ3goZV2euFQBdSVxoUD1Jw+kd4GFvF26zcSYog1C/AqJmeUbUHbFE6y7qjEFfBeYVksMOA==" saltValue="bNT0aPTwuphex5Bthokr6A==" spinCount="100000" sheet="1" objects="1" scenarios="1"/>
  <mergeCells count="23">
    <mergeCell ref="F64:Q64"/>
    <mergeCell ref="C48:D48"/>
    <mergeCell ref="E48:G48"/>
    <mergeCell ref="B51:D51"/>
    <mergeCell ref="B52:D52"/>
    <mergeCell ref="B53:C53"/>
    <mergeCell ref="B62:B63"/>
    <mergeCell ref="C62:C63"/>
    <mergeCell ref="E62:E63"/>
    <mergeCell ref="C44:D44"/>
    <mergeCell ref="E44:G44"/>
    <mergeCell ref="C45:D45"/>
    <mergeCell ref="C46:D46"/>
    <mergeCell ref="E46:G46"/>
    <mergeCell ref="C47:D47"/>
    <mergeCell ref="E47:G47"/>
    <mergeCell ref="A1:L1"/>
    <mergeCell ref="A2:L2"/>
    <mergeCell ref="B4:K4"/>
    <mergeCell ref="K6:N6"/>
    <mergeCell ref="B12:E12"/>
    <mergeCell ref="B13:C13"/>
    <mergeCell ref="D13:E13"/>
  </mergeCells>
  <dataValidations count="3">
    <dataValidation type="list" allowBlank="1" showInputMessage="1" showErrorMessage="1" sqref="H8:H10" xr:uid="{0583700D-95A8-4369-A371-783F078BD56B}">
      <formula1>"Select,1,2,3,4,5,6,7,8,9,10,11,12,13,14,15,16,17,18,19,20"</formula1>
    </dataValidation>
    <dataValidation type="list" allowBlank="1" showInputMessage="1" showErrorMessage="1" sqref="J8:J10" xr:uid="{7DEFF07B-8D89-4C14-8CD5-BF50475338F7}">
      <formula1>"Select, Monthly, Quarterly, Semi-Annual, Annual"</formula1>
    </dataValidation>
    <dataValidation type="list" allowBlank="1" showInputMessage="1" showErrorMessage="1" sqref="D8:D10" xr:uid="{E654F81A-74DC-4615-908E-7BC21E0BB060}">
      <formula1>"Select,Dwellings (Residential),Building other than dwellings,Other Sructures, Transport Equipments,Other Machinery &amp; Equipment,Other Assets (Snifer Dogs),Land"</formula1>
    </dataValidation>
  </dataValidations>
  <pageMargins left="0.33" right="0.17" top="0.75" bottom="0.75" header="0.3" footer="0.3"/>
  <pageSetup paperSize="9" scale="41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705E-4B19-4D0D-A217-D4DA2EAF45C9}">
  <sheetPr>
    <pageSetUpPr fitToPage="1"/>
  </sheetPr>
  <dimension ref="A1:R78"/>
  <sheetViews>
    <sheetView zoomScale="120" zoomScaleNormal="120" workbookViewId="0">
      <selection activeCell="B4" sqref="B4:K4"/>
    </sheetView>
  </sheetViews>
  <sheetFormatPr defaultColWidth="9.109375" defaultRowHeight="14.4" x14ac:dyDescent="0.3"/>
  <cols>
    <col min="1" max="1" width="4.21875" style="57" customWidth="1"/>
    <col min="2" max="2" width="19.109375" style="73" customWidth="1"/>
    <col min="3" max="3" width="20.21875" style="73" customWidth="1"/>
    <col min="4" max="4" width="21.109375" style="73" customWidth="1"/>
    <col min="5" max="5" width="25.44140625" style="73" customWidth="1"/>
    <col min="6" max="6" width="25.88671875" style="73" customWidth="1"/>
    <col min="7" max="7" width="23.6640625" style="73" customWidth="1"/>
    <col min="8" max="8" width="15.109375" style="73" customWidth="1"/>
    <col min="9" max="9" width="26.5546875" style="73" hidden="1" customWidth="1"/>
    <col min="10" max="10" width="23" style="73" customWidth="1"/>
    <col min="11" max="11" width="15.33203125" style="73" bestFit="1" customWidth="1"/>
    <col min="12" max="12" width="16.33203125" style="73" customWidth="1"/>
    <col min="13" max="13" width="14.33203125" style="73" bestFit="1" customWidth="1"/>
    <col min="14" max="14" width="12.33203125" style="73" customWidth="1"/>
    <col min="15" max="15" width="19.21875" style="73" customWidth="1"/>
    <col min="16" max="16" width="17.109375" style="73" customWidth="1"/>
    <col min="17" max="17" width="19.109375" style="73" customWidth="1"/>
    <col min="18" max="18" width="18.33203125" style="73" customWidth="1"/>
    <col min="19" max="19" width="16.33203125" style="73" customWidth="1"/>
    <col min="20" max="20" width="18.21875" style="73" customWidth="1"/>
    <col min="21" max="16384" width="9.109375" style="73"/>
  </cols>
  <sheetData>
    <row r="1" spans="1:18" ht="21" x14ac:dyDescent="0.4">
      <c r="A1" s="81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P1" s="26" t="s">
        <v>45</v>
      </c>
    </row>
    <row r="2" spans="1:18" ht="21" x14ac:dyDescent="0.4">
      <c r="A2" s="8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8" ht="21" x14ac:dyDescent="0.4">
      <c r="A3" s="115"/>
      <c r="B3" s="112" t="s">
        <v>86</v>
      </c>
      <c r="C3" s="75"/>
      <c r="D3" s="36"/>
      <c r="E3" s="75"/>
      <c r="F3" s="75"/>
      <c r="G3" s="75"/>
      <c r="H3" s="75"/>
      <c r="I3" s="75"/>
      <c r="J3" s="75"/>
      <c r="K3" s="75"/>
      <c r="L3" s="75"/>
    </row>
    <row r="4" spans="1:18" ht="92.4" customHeight="1" x14ac:dyDescent="0.3">
      <c r="A4" s="116"/>
      <c r="B4" s="133" t="s">
        <v>88</v>
      </c>
      <c r="C4" s="133"/>
      <c r="D4" s="133"/>
      <c r="E4" s="133"/>
      <c r="F4" s="133"/>
      <c r="G4" s="133"/>
      <c r="H4" s="133"/>
      <c r="I4" s="133"/>
      <c r="J4" s="133"/>
      <c r="K4" s="133"/>
      <c r="R4" s="38"/>
    </row>
    <row r="5" spans="1:18" ht="19.2" customHeight="1" thickBot="1" x14ac:dyDescent="0.35">
      <c r="A5" s="116"/>
      <c r="B5" s="70"/>
      <c r="C5" s="71"/>
      <c r="D5" s="77"/>
      <c r="E5" s="77"/>
      <c r="F5" s="77"/>
      <c r="G5" s="76"/>
      <c r="H5" s="77"/>
      <c r="I5" s="77"/>
      <c r="J5" s="77"/>
      <c r="K5" s="77"/>
    </row>
    <row r="6" spans="1:18" ht="18" x14ac:dyDescent="0.35">
      <c r="A6" s="116"/>
      <c r="C6" s="1"/>
      <c r="K6" s="85" t="s">
        <v>49</v>
      </c>
      <c r="L6" s="86"/>
      <c r="M6" s="86"/>
      <c r="N6" s="87"/>
    </row>
    <row r="7" spans="1:18" s="42" customFormat="1" ht="43.2" x14ac:dyDescent="0.3">
      <c r="A7" s="40" t="s">
        <v>0</v>
      </c>
      <c r="B7" s="41" t="s">
        <v>55</v>
      </c>
      <c r="C7" s="40" t="s">
        <v>78</v>
      </c>
      <c r="D7" s="39" t="s">
        <v>46</v>
      </c>
      <c r="E7" s="39" t="s">
        <v>1</v>
      </c>
      <c r="F7" s="39" t="s">
        <v>69</v>
      </c>
      <c r="G7" s="39" t="s">
        <v>2</v>
      </c>
      <c r="H7" s="40" t="s">
        <v>3</v>
      </c>
      <c r="I7" s="39" t="s">
        <v>5</v>
      </c>
      <c r="J7" s="39" t="s">
        <v>6</v>
      </c>
      <c r="K7" s="41" t="s">
        <v>72</v>
      </c>
      <c r="L7" s="41" t="s">
        <v>73</v>
      </c>
      <c r="M7" s="41" t="s">
        <v>74</v>
      </c>
      <c r="N7" s="41" t="s">
        <v>75</v>
      </c>
      <c r="O7" s="39" t="s">
        <v>7</v>
      </c>
      <c r="P7" s="40" t="s">
        <v>4</v>
      </c>
    </row>
    <row r="8" spans="1:18" x14ac:dyDescent="0.3">
      <c r="A8" s="117">
        <v>1</v>
      </c>
      <c r="B8" s="43"/>
      <c r="C8" s="43"/>
      <c r="D8" s="11" t="s">
        <v>8</v>
      </c>
      <c r="E8" s="11"/>
      <c r="F8" s="11"/>
      <c r="G8" s="27">
        <v>45108</v>
      </c>
      <c r="H8" s="12">
        <v>3</v>
      </c>
      <c r="I8" s="13">
        <f>IF(AND(H8&gt;=$B$54,H8&lt;=$C$54),$D$54,IF(AND(H8&gt;=$B$55,H8&lt;=$C$55),$D$55,IF(H8&gt;=$B$56,$D$56,0)))</f>
        <v>0.05</v>
      </c>
      <c r="J8" s="11" t="s">
        <v>47</v>
      </c>
      <c r="K8" s="14"/>
      <c r="L8" s="14"/>
      <c r="M8" s="14"/>
      <c r="N8" s="14"/>
      <c r="O8" s="44" t="str">
        <f>30&amp;" "&amp;"June"&amp;" "&amp;(YEAR(G8)+IF(MONTH(G8)&gt;=7,1,0))</f>
        <v>30 June 2024</v>
      </c>
      <c r="P8" s="29">
        <f>EDATE(G8,(H8*12))-1</f>
        <v>46203</v>
      </c>
    </row>
    <row r="9" spans="1:18" x14ac:dyDescent="0.3">
      <c r="A9" s="118"/>
      <c r="B9" s="45"/>
      <c r="C9" s="46"/>
      <c r="D9" s="30"/>
      <c r="E9" s="30"/>
      <c r="F9" s="30"/>
      <c r="G9" s="31"/>
      <c r="H9" s="32"/>
      <c r="I9" s="33"/>
      <c r="J9" s="30"/>
      <c r="K9" s="34"/>
      <c r="L9" s="34"/>
      <c r="M9" s="34"/>
      <c r="N9" s="34"/>
      <c r="O9" s="47"/>
      <c r="P9" s="35"/>
    </row>
    <row r="10" spans="1:18" x14ac:dyDescent="0.3">
      <c r="A10" s="118"/>
      <c r="B10" s="45"/>
      <c r="C10" s="46"/>
      <c r="D10" s="30"/>
      <c r="E10" s="30"/>
      <c r="F10" s="30"/>
      <c r="G10" s="31"/>
      <c r="H10" s="32"/>
      <c r="I10" s="33"/>
      <c r="J10" s="30"/>
      <c r="K10" s="34"/>
      <c r="L10" s="34"/>
      <c r="M10" s="34"/>
      <c r="N10" s="34"/>
      <c r="O10" s="47"/>
      <c r="P10" s="35"/>
    </row>
    <row r="11" spans="1:18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8" ht="21.6" customHeight="1" thickBot="1" x14ac:dyDescent="0.35">
      <c r="B12" s="94" t="s">
        <v>70</v>
      </c>
      <c r="C12" s="94"/>
      <c r="D12" s="94"/>
      <c r="E12" s="94"/>
      <c r="F12" s="69"/>
      <c r="G12" s="69"/>
      <c r="H12" s="69"/>
      <c r="I12" s="69"/>
      <c r="J12" s="69"/>
    </row>
    <row r="13" spans="1:18" ht="33" customHeight="1" x14ac:dyDescent="0.3">
      <c r="B13" s="88" t="s">
        <v>56</v>
      </c>
      <c r="C13" s="89"/>
      <c r="D13" s="90" t="s">
        <v>52</v>
      </c>
      <c r="E13" s="91"/>
    </row>
    <row r="14" spans="1:18" ht="28.8" x14ac:dyDescent="0.3">
      <c r="B14" s="41" t="s">
        <v>76</v>
      </c>
      <c r="C14" s="41" t="s">
        <v>51</v>
      </c>
      <c r="D14" s="41" t="s">
        <v>77</v>
      </c>
      <c r="E14" s="41" t="s">
        <v>50</v>
      </c>
      <c r="H14" s="49"/>
    </row>
    <row r="15" spans="1:18" x14ac:dyDescent="0.3">
      <c r="B15" s="122"/>
      <c r="C15" s="114"/>
      <c r="D15" s="113">
        <f>$K$8-B15</f>
        <v>0</v>
      </c>
      <c r="E15" s="114"/>
      <c r="H15" s="49"/>
    </row>
    <row r="17" spans="1:12" x14ac:dyDescent="0.3">
      <c r="B17" s="111" t="s">
        <v>85</v>
      </c>
      <c r="C17" s="72"/>
      <c r="D17" s="72"/>
      <c r="E17" s="72"/>
      <c r="F17" s="111" t="s">
        <v>58</v>
      </c>
    </row>
    <row r="18" spans="1:12" x14ac:dyDescent="0.3">
      <c r="B18" s="111" t="s">
        <v>59</v>
      </c>
      <c r="C18" s="72"/>
      <c r="D18" s="72"/>
      <c r="E18" s="72"/>
      <c r="F18" s="111" t="s">
        <v>60</v>
      </c>
    </row>
    <row r="19" spans="1:12" x14ac:dyDescent="0.3">
      <c r="B19" s="111" t="s">
        <v>61</v>
      </c>
      <c r="C19" s="72"/>
      <c r="D19" s="72"/>
      <c r="E19" s="72"/>
      <c r="F19" s="111" t="s">
        <v>62</v>
      </c>
    </row>
    <row r="20" spans="1:12" x14ac:dyDescent="0.3">
      <c r="B20" s="111" t="s">
        <v>63</v>
      </c>
      <c r="C20" s="72"/>
      <c r="D20" s="72"/>
      <c r="E20" s="72"/>
      <c r="F20" s="111" t="s">
        <v>64</v>
      </c>
    </row>
    <row r="21" spans="1:12" x14ac:dyDescent="0.3">
      <c r="B21" s="111" t="s">
        <v>65</v>
      </c>
      <c r="C21" s="72"/>
      <c r="D21" s="72"/>
      <c r="E21" s="72"/>
      <c r="F21" s="111" t="s">
        <v>66</v>
      </c>
    </row>
    <row r="22" spans="1:12" x14ac:dyDescent="0.3">
      <c r="B22" s="111" t="s">
        <v>67</v>
      </c>
      <c r="C22" s="72"/>
      <c r="D22" s="72"/>
      <c r="E22" s="72"/>
      <c r="F22" s="111" t="s">
        <v>68</v>
      </c>
    </row>
    <row r="28" spans="1:12" x14ac:dyDescent="0.3">
      <c r="B28" s="50"/>
    </row>
    <row r="29" spans="1:12" s="50" customFormat="1" x14ac:dyDescent="0.3">
      <c r="A29" s="119"/>
    </row>
    <row r="30" spans="1:12" ht="28.8" hidden="1" x14ac:dyDescent="0.3">
      <c r="A30" s="52" t="s">
        <v>9</v>
      </c>
      <c r="B30" s="51" t="s">
        <v>10</v>
      </c>
      <c r="C30" s="51" t="s">
        <v>11</v>
      </c>
      <c r="D30" s="51" t="s">
        <v>12</v>
      </c>
      <c r="E30" s="51" t="s">
        <v>13</v>
      </c>
      <c r="F30" s="52" t="s">
        <v>14</v>
      </c>
      <c r="G30" s="15" t="s">
        <v>5</v>
      </c>
      <c r="H30" s="51" t="s">
        <v>15</v>
      </c>
      <c r="I30" s="51" t="s">
        <v>16</v>
      </c>
      <c r="J30" s="51" t="s">
        <v>17</v>
      </c>
    </row>
    <row r="31" spans="1:12" hidden="1" x14ac:dyDescent="0.3">
      <c r="A31" s="15">
        <v>0</v>
      </c>
      <c r="B31" s="16"/>
      <c r="C31" s="16"/>
      <c r="D31" s="16"/>
      <c r="E31" s="16" t="s">
        <v>18</v>
      </c>
      <c r="F31" s="53"/>
      <c r="G31" s="54" t="s">
        <v>19</v>
      </c>
      <c r="H31" s="17" t="s">
        <v>20</v>
      </c>
      <c r="I31" s="55" t="s">
        <v>21</v>
      </c>
      <c r="J31" s="55" t="s">
        <v>22</v>
      </c>
    </row>
    <row r="32" spans="1:12" hidden="1" x14ac:dyDescent="0.3">
      <c r="A32" s="15">
        <v>1</v>
      </c>
      <c r="B32" s="18">
        <f>G8</f>
        <v>45108</v>
      </c>
      <c r="C32" s="18" t="str">
        <f>O8</f>
        <v>30 June 2024</v>
      </c>
      <c r="D32" s="19">
        <f>ROUNDUP(YEARFRAC(C32,B32),2)</f>
        <v>1</v>
      </c>
      <c r="E32" s="20">
        <f>E74</f>
        <v>0</v>
      </c>
      <c r="F32" s="28">
        <f>K8*D32</f>
        <v>0</v>
      </c>
      <c r="G32" s="21">
        <f>I8*E32*D32</f>
        <v>0</v>
      </c>
      <c r="H32" s="22">
        <f>E32-F32+G32</f>
        <v>0</v>
      </c>
      <c r="I32" s="23">
        <f>$E$32*D32/$H$8</f>
        <v>0</v>
      </c>
      <c r="J32" s="23">
        <f>E32-I32</f>
        <v>0</v>
      </c>
      <c r="L32" s="56"/>
    </row>
    <row r="33" spans="1:12" hidden="1" x14ac:dyDescent="0.3">
      <c r="A33" s="15">
        <v>2</v>
      </c>
      <c r="B33" s="18">
        <f>C32+1</f>
        <v>45474</v>
      </c>
      <c r="C33" s="18">
        <f>EDATE(B33,12)-1</f>
        <v>45838</v>
      </c>
      <c r="D33" s="19">
        <f>ROUNDUP(YEARFRAC(C33,B33),2)</f>
        <v>1</v>
      </c>
      <c r="E33" s="24">
        <f>H32</f>
        <v>0</v>
      </c>
      <c r="F33" s="23">
        <f>$K$8*D33</f>
        <v>0</v>
      </c>
      <c r="G33" s="21">
        <f>$I$8*E33*D33</f>
        <v>0</v>
      </c>
      <c r="H33" s="22">
        <f>E33-F33+G33</f>
        <v>0</v>
      </c>
      <c r="I33" s="23">
        <f>$E$32*D33/$H$8</f>
        <v>0</v>
      </c>
      <c r="J33" s="23">
        <f>J32-I33</f>
        <v>0</v>
      </c>
      <c r="L33" s="2"/>
    </row>
    <row r="34" spans="1:12" hidden="1" x14ac:dyDescent="0.3">
      <c r="A34" s="15">
        <v>3</v>
      </c>
      <c r="B34" s="18">
        <f t="shared" ref="B34:B35" si="0">C33+1</f>
        <v>45839</v>
      </c>
      <c r="C34" s="18">
        <f>EDATE(B34,12)-1</f>
        <v>46203</v>
      </c>
      <c r="D34" s="19">
        <f t="shared" ref="D34" si="1">ROUNDUP(YEARFRAC(C34,B34),2)</f>
        <v>1</v>
      </c>
      <c r="E34" s="24">
        <f>H33</f>
        <v>0</v>
      </c>
      <c r="F34" s="23">
        <f>$K$8*D34</f>
        <v>0</v>
      </c>
      <c r="G34" s="21">
        <f>$I$8*E34*D34</f>
        <v>0</v>
      </c>
      <c r="H34" s="22">
        <f>E34-F34+G34</f>
        <v>0</v>
      </c>
      <c r="I34" s="23">
        <f>$E$32*D34/$H$8</f>
        <v>0</v>
      </c>
      <c r="J34" s="23">
        <f t="shared" ref="J34:J35" si="2">J33-I34</f>
        <v>0</v>
      </c>
    </row>
    <row r="35" spans="1:12" hidden="1" x14ac:dyDescent="0.3">
      <c r="A35" s="15">
        <v>4</v>
      </c>
      <c r="B35" s="18">
        <f t="shared" si="0"/>
        <v>46204</v>
      </c>
      <c r="C35" s="18">
        <f>P8</f>
        <v>46203</v>
      </c>
      <c r="D35" s="19">
        <f>ROUNDUP(YEARFRAC(C35,B35),2)</f>
        <v>0.01</v>
      </c>
      <c r="E35" s="24">
        <f>H34</f>
        <v>0</v>
      </c>
      <c r="F35" s="23">
        <f>$K$8*D35</f>
        <v>0</v>
      </c>
      <c r="G35" s="21">
        <f>$I$8*E35</f>
        <v>0</v>
      </c>
      <c r="H35" s="22">
        <f>E35-F35+G35</f>
        <v>0</v>
      </c>
      <c r="I35" s="23">
        <f>$E$32*D35/$H$8</f>
        <v>0</v>
      </c>
      <c r="J35" s="23">
        <f t="shared" si="2"/>
        <v>0</v>
      </c>
    </row>
    <row r="36" spans="1:12" hidden="1" x14ac:dyDescent="0.3">
      <c r="A36" s="15">
        <v>5</v>
      </c>
      <c r="B36" s="18"/>
      <c r="C36" s="18"/>
      <c r="D36" s="19"/>
      <c r="E36" s="24"/>
      <c r="F36" s="23"/>
      <c r="G36" s="21"/>
      <c r="H36" s="22"/>
      <c r="I36" s="23"/>
      <c r="J36" s="23"/>
    </row>
    <row r="37" spans="1:12" hidden="1" x14ac:dyDescent="0.3">
      <c r="A37" s="15">
        <v>6</v>
      </c>
      <c r="B37" s="18"/>
      <c r="C37" s="18"/>
      <c r="D37" s="19"/>
      <c r="E37" s="24"/>
      <c r="F37" s="23"/>
      <c r="G37" s="21"/>
      <c r="H37" s="22"/>
      <c r="I37" s="23"/>
      <c r="J37" s="23"/>
    </row>
    <row r="38" spans="1:12" hidden="1" x14ac:dyDescent="0.3">
      <c r="A38" s="25">
        <v>7</v>
      </c>
      <c r="B38" s="18"/>
      <c r="C38" s="18"/>
      <c r="D38" s="19"/>
      <c r="E38" s="24"/>
      <c r="F38" s="23"/>
      <c r="G38" s="21"/>
      <c r="H38" s="22"/>
      <c r="I38" s="23"/>
      <c r="J38" s="23"/>
    </row>
    <row r="39" spans="1:12" hidden="1" x14ac:dyDescent="0.3">
      <c r="A39" s="15">
        <v>8</v>
      </c>
      <c r="B39" s="18"/>
      <c r="C39" s="18"/>
      <c r="D39" s="19"/>
      <c r="E39" s="24"/>
      <c r="F39" s="23"/>
      <c r="G39" s="21"/>
      <c r="H39" s="22"/>
      <c r="I39" s="23"/>
      <c r="J39" s="23"/>
    </row>
    <row r="40" spans="1:12" hidden="1" x14ac:dyDescent="0.3">
      <c r="A40" s="15">
        <v>9</v>
      </c>
      <c r="B40" s="18"/>
      <c r="C40" s="18"/>
      <c r="D40" s="19"/>
      <c r="E40" s="24"/>
      <c r="F40" s="23"/>
      <c r="G40" s="21"/>
      <c r="H40" s="22"/>
      <c r="I40" s="23"/>
      <c r="J40" s="23"/>
    </row>
    <row r="41" spans="1:12" hidden="1" x14ac:dyDescent="0.3">
      <c r="A41" s="15">
        <v>10</v>
      </c>
      <c r="B41" s="18"/>
      <c r="C41" s="18"/>
      <c r="D41" s="19"/>
      <c r="E41" s="24"/>
      <c r="F41" s="23"/>
      <c r="G41" s="21"/>
      <c r="H41" s="22"/>
      <c r="I41" s="23"/>
      <c r="J41" s="23"/>
    </row>
    <row r="42" spans="1:12" hidden="1" x14ac:dyDescent="0.3">
      <c r="A42" s="15">
        <v>11</v>
      </c>
      <c r="B42" s="18"/>
      <c r="C42" s="18"/>
      <c r="D42" s="19"/>
      <c r="E42" s="24"/>
      <c r="F42" s="23"/>
      <c r="G42" s="21"/>
      <c r="H42" s="22"/>
      <c r="I42" s="23"/>
      <c r="J42" s="23"/>
    </row>
    <row r="43" spans="1:12" hidden="1" x14ac:dyDescent="0.3">
      <c r="A43" s="116"/>
    </row>
    <row r="44" spans="1:12" hidden="1" x14ac:dyDescent="0.3">
      <c r="B44" s="3" t="s">
        <v>18</v>
      </c>
      <c r="C44" s="95" t="s">
        <v>23</v>
      </c>
      <c r="D44" s="95"/>
      <c r="E44" s="78" t="s">
        <v>24</v>
      </c>
      <c r="F44" s="79"/>
      <c r="G44" s="80"/>
      <c r="H44" s="58"/>
      <c r="I44" s="58"/>
    </row>
    <row r="45" spans="1:12" hidden="1" x14ac:dyDescent="0.3">
      <c r="B45" s="3" t="s">
        <v>19</v>
      </c>
      <c r="C45" s="95" t="s">
        <v>25</v>
      </c>
      <c r="D45" s="95"/>
      <c r="E45" s="74" t="s">
        <v>26</v>
      </c>
      <c r="F45" s="74"/>
      <c r="G45" s="74"/>
    </row>
    <row r="46" spans="1:12" hidden="1" x14ac:dyDescent="0.3">
      <c r="B46" s="3" t="s">
        <v>20</v>
      </c>
      <c r="C46" s="95" t="s">
        <v>27</v>
      </c>
      <c r="D46" s="95"/>
      <c r="E46" s="108" t="s">
        <v>28</v>
      </c>
      <c r="F46" s="109"/>
      <c r="G46" s="110"/>
    </row>
    <row r="47" spans="1:12" ht="18.75" hidden="1" customHeight="1" x14ac:dyDescent="0.3">
      <c r="A47" s="120"/>
      <c r="B47" s="3" t="s">
        <v>21</v>
      </c>
      <c r="C47" s="95" t="s">
        <v>29</v>
      </c>
      <c r="D47" s="95"/>
      <c r="E47" s="78" t="s">
        <v>30</v>
      </c>
      <c r="F47" s="79"/>
      <c r="G47" s="80"/>
    </row>
    <row r="48" spans="1:12" ht="18" hidden="1" x14ac:dyDescent="0.3">
      <c r="A48" s="120"/>
      <c r="B48" s="3" t="s">
        <v>22</v>
      </c>
      <c r="C48" s="95" t="s">
        <v>31</v>
      </c>
      <c r="D48" s="95"/>
      <c r="E48" s="78" t="s">
        <v>32</v>
      </c>
      <c r="F48" s="79"/>
      <c r="G48" s="80"/>
    </row>
    <row r="49" spans="2:17" ht="15.75" hidden="1" customHeight="1" x14ac:dyDescent="0.3"/>
    <row r="50" spans="2:17" hidden="1" x14ac:dyDescent="0.3"/>
    <row r="51" spans="2:17" hidden="1" x14ac:dyDescent="0.3">
      <c r="B51" s="96" t="s">
        <v>33</v>
      </c>
      <c r="C51" s="97"/>
      <c r="D51" s="98"/>
    </row>
    <row r="52" spans="2:17" hidden="1" x14ac:dyDescent="0.3">
      <c r="B52" s="99" t="s">
        <v>34</v>
      </c>
      <c r="C52" s="100"/>
      <c r="D52" s="101"/>
    </row>
    <row r="53" spans="2:17" hidden="1" x14ac:dyDescent="0.3">
      <c r="B53" s="102" t="s">
        <v>35</v>
      </c>
      <c r="C53" s="103"/>
      <c r="D53" s="4" t="s">
        <v>36</v>
      </c>
    </row>
    <row r="54" spans="2:17" hidden="1" x14ac:dyDescent="0.3">
      <c r="B54" s="59">
        <v>2</v>
      </c>
      <c r="C54" s="59">
        <v>5</v>
      </c>
      <c r="D54" s="5">
        <v>0.05</v>
      </c>
    </row>
    <row r="55" spans="2:17" hidden="1" x14ac:dyDescent="0.3">
      <c r="B55" s="60">
        <v>6</v>
      </c>
      <c r="C55" s="60">
        <v>10</v>
      </c>
      <c r="D55" s="6">
        <v>5.5E-2</v>
      </c>
    </row>
    <row r="56" spans="2:17" hidden="1" x14ac:dyDescent="0.3">
      <c r="B56" s="60">
        <v>11</v>
      </c>
      <c r="C56" s="60" t="s">
        <v>37</v>
      </c>
      <c r="D56" s="5">
        <v>0.06</v>
      </c>
    </row>
    <row r="57" spans="2:17" hidden="1" x14ac:dyDescent="0.3"/>
    <row r="58" spans="2:17" hidden="1" x14ac:dyDescent="0.3"/>
    <row r="59" spans="2:17" hidden="1" x14ac:dyDescent="0.3"/>
    <row r="60" spans="2:17" hidden="1" x14ac:dyDescent="0.3">
      <c r="B60" s="7" t="s">
        <v>38</v>
      </c>
      <c r="C60" s="57"/>
      <c r="D60" s="58"/>
      <c r="E60" s="58"/>
    </row>
    <row r="61" spans="2:17" hidden="1" x14ac:dyDescent="0.3">
      <c r="B61" s="57"/>
      <c r="C61" s="57"/>
      <c r="D61" s="58"/>
      <c r="E61" s="58"/>
    </row>
    <row r="62" spans="2:17" hidden="1" x14ac:dyDescent="0.3">
      <c r="B62" s="104" t="s">
        <v>9</v>
      </c>
      <c r="C62" s="106" t="s">
        <v>39</v>
      </c>
      <c r="D62" s="8" t="s">
        <v>40</v>
      </c>
      <c r="E62" s="104" t="s">
        <v>41</v>
      </c>
    </row>
    <row r="63" spans="2:17" ht="27" hidden="1" customHeight="1" x14ac:dyDescent="0.3">
      <c r="B63" s="105"/>
      <c r="C63" s="107"/>
      <c r="D63" s="61">
        <f>I8</f>
        <v>0.05</v>
      </c>
      <c r="E63" s="105"/>
    </row>
    <row r="64" spans="2:17" hidden="1" x14ac:dyDescent="0.3">
      <c r="B64" s="62" t="s">
        <v>42</v>
      </c>
      <c r="C64" s="9">
        <f t="shared" ref="C64:C66" si="3">$K$8</f>
        <v>0</v>
      </c>
      <c r="D64" s="63">
        <f>1/(1+$D$63)</f>
        <v>0.95238095238095233</v>
      </c>
      <c r="E64" s="64">
        <f t="shared" ref="E64:E66" si="4">D64*C64</f>
        <v>0</v>
      </c>
      <c r="F64" s="92" t="s">
        <v>53</v>
      </c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</row>
    <row r="65" spans="1:6" hidden="1" x14ac:dyDescent="0.3">
      <c r="B65" s="62" t="s">
        <v>43</v>
      </c>
      <c r="C65" s="9">
        <f t="shared" si="3"/>
        <v>0</v>
      </c>
      <c r="D65" s="63">
        <f>1/(1+$D$63)^2</f>
        <v>0.90702947845804982</v>
      </c>
      <c r="E65" s="64">
        <f t="shared" si="4"/>
        <v>0</v>
      </c>
    </row>
    <row r="66" spans="1:6" hidden="1" x14ac:dyDescent="0.3">
      <c r="B66" s="62" t="s">
        <v>44</v>
      </c>
      <c r="C66" s="9">
        <f t="shared" si="3"/>
        <v>0</v>
      </c>
      <c r="D66" s="63">
        <f>1/(1+$D$63)^3</f>
        <v>0.86383759853147601</v>
      </c>
      <c r="E66" s="64">
        <f t="shared" si="4"/>
        <v>0</v>
      </c>
    </row>
    <row r="67" spans="1:6" hidden="1" x14ac:dyDescent="0.3">
      <c r="B67" s="62"/>
      <c r="C67" s="9"/>
      <c r="D67" s="63"/>
      <c r="E67" s="64"/>
    </row>
    <row r="68" spans="1:6" hidden="1" x14ac:dyDescent="0.3">
      <c r="B68" s="62"/>
      <c r="C68" s="9"/>
      <c r="D68" s="63"/>
      <c r="E68" s="64"/>
    </row>
    <row r="69" spans="1:6" hidden="1" x14ac:dyDescent="0.3">
      <c r="B69" s="62"/>
      <c r="C69" s="9"/>
      <c r="D69" s="63"/>
      <c r="E69" s="64"/>
    </row>
    <row r="70" spans="1:6" hidden="1" x14ac:dyDescent="0.3">
      <c r="B70" s="62"/>
      <c r="C70" s="9"/>
      <c r="D70" s="63"/>
      <c r="E70" s="64"/>
    </row>
    <row r="71" spans="1:6" hidden="1" x14ac:dyDescent="0.3">
      <c r="B71" s="62"/>
      <c r="C71" s="9"/>
      <c r="D71" s="63"/>
      <c r="E71" s="64"/>
    </row>
    <row r="72" spans="1:6" hidden="1" x14ac:dyDescent="0.3">
      <c r="B72" s="62"/>
      <c r="C72" s="9"/>
      <c r="D72" s="63"/>
      <c r="E72" s="64"/>
    </row>
    <row r="73" spans="1:6" hidden="1" x14ac:dyDescent="0.3">
      <c r="B73" s="62"/>
      <c r="C73" s="9"/>
      <c r="D73" s="63"/>
      <c r="E73" s="64"/>
    </row>
    <row r="74" spans="1:6" ht="15" hidden="1" thickBot="1" x14ac:dyDescent="0.35">
      <c r="B74" s="37"/>
      <c r="C74" s="10">
        <f>SUM(C64:C73)</f>
        <v>0</v>
      </c>
      <c r="D74" s="58"/>
      <c r="E74" s="10">
        <f>SUM(E64:E73)</f>
        <v>0</v>
      </c>
      <c r="F74" s="37"/>
    </row>
    <row r="75" spans="1:6" ht="15" hidden="1" thickBot="1" x14ac:dyDescent="0.35">
      <c r="B75" s="65"/>
      <c r="C75" s="66"/>
      <c r="D75" s="67"/>
      <c r="E75" s="68"/>
    </row>
    <row r="76" spans="1:6" s="50" customFormat="1" x14ac:dyDescent="0.3">
      <c r="A76" s="121"/>
    </row>
    <row r="77" spans="1:6" s="50" customFormat="1" x14ac:dyDescent="0.3">
      <c r="A77" s="121"/>
    </row>
    <row r="78" spans="1:6" s="50" customFormat="1" x14ac:dyDescent="0.3">
      <c r="A78" s="121"/>
    </row>
  </sheetData>
  <sheetProtection algorithmName="SHA-512" hashValue="whfJ0ef39h/vkjbItR67LSb+PoID8R0Couf73ZtU5E1kIs5VmDMK6gY5kzw0xc3Lm0P/FMcwovrlMaL0C0HPkw==" saltValue="kEon5ONd6CI3OxxQcyFRHw==" spinCount="100000" sheet="1" objects="1" scenarios="1"/>
  <mergeCells count="23">
    <mergeCell ref="F64:Q64"/>
    <mergeCell ref="C48:D48"/>
    <mergeCell ref="E48:G48"/>
    <mergeCell ref="B51:D51"/>
    <mergeCell ref="B52:D52"/>
    <mergeCell ref="B53:C53"/>
    <mergeCell ref="B62:B63"/>
    <mergeCell ref="C62:C63"/>
    <mergeCell ref="E62:E63"/>
    <mergeCell ref="C44:D44"/>
    <mergeCell ref="E44:G44"/>
    <mergeCell ref="C45:D45"/>
    <mergeCell ref="C46:D46"/>
    <mergeCell ref="E46:G46"/>
    <mergeCell ref="C47:D47"/>
    <mergeCell ref="E47:G47"/>
    <mergeCell ref="A1:L1"/>
    <mergeCell ref="A2:L2"/>
    <mergeCell ref="B4:K4"/>
    <mergeCell ref="K6:N6"/>
    <mergeCell ref="B12:E12"/>
    <mergeCell ref="B13:C13"/>
    <mergeCell ref="D13:E13"/>
  </mergeCells>
  <dataValidations count="3">
    <dataValidation type="list" allowBlank="1" showInputMessage="1" showErrorMessage="1" sqref="D8:D10" xr:uid="{9652D36B-B877-452C-B674-E26F761BA0D7}">
      <formula1>"Select,Dwellings (Residential),Building other than dwellings,Other Sructures, Transport Equipments,Other Machinery &amp; Equipment,Other Assets (Snifer Dogs),Land"</formula1>
    </dataValidation>
    <dataValidation type="list" allowBlank="1" showInputMessage="1" showErrorMessage="1" sqref="J8:J10" xr:uid="{1D4D040C-636F-4B4A-867F-45C079927CA7}">
      <formula1>"Select, Monthly, Quarterly, Semi-Annual, Annual"</formula1>
    </dataValidation>
    <dataValidation type="list" allowBlank="1" showInputMessage="1" showErrorMessage="1" sqref="H8:H10" xr:uid="{7F47E571-56EE-4343-B887-A7D14BE8DDA8}">
      <formula1>"Select,1,2,3,4,5,6,7,8,9,10,11,12,13,14,15,16,17,18,19,20"</formula1>
    </dataValidation>
  </dataValidations>
  <pageMargins left="0.33" right="0.17" top="0.75" bottom="0.75" header="0.3" footer="0.3"/>
  <pageSetup paperSize="9" scale="41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D13B0F-4E94-47D5-8C3E-7A356EAECA17}"/>
</file>

<file path=customXml/itemProps2.xml><?xml version="1.0" encoding="utf-8"?>
<ds:datastoreItem xmlns:ds="http://schemas.openxmlformats.org/officeDocument/2006/customXml" ds:itemID="{78C86232-C523-4763-B6CA-3BE2CFB9E05E}"/>
</file>

<file path=customXml/itemProps3.xml><?xml version="1.0" encoding="utf-8"?>
<ds:datastoreItem xmlns:ds="http://schemas.openxmlformats.org/officeDocument/2006/customXml" ds:itemID="{B508C808-3FE4-4E05-AE3F-B5373E032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</vt:lpstr>
      <vt:lpstr>Template A-Fixed Lease Pymt (1)</vt:lpstr>
      <vt:lpstr>Template A-Fixed Lease Pymt (2)</vt:lpstr>
      <vt:lpstr>Template A-Fixed Lease Pymt (3)</vt:lpstr>
      <vt:lpstr>Template A-Fixed Lease Pymt (4)</vt:lpstr>
      <vt:lpstr>Template A-Fixed Lease Pymt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Nirusha Malaree</dc:creator>
  <cp:lastModifiedBy>Ashil Dhurmeea</cp:lastModifiedBy>
  <cp:lastPrinted>2024-05-16T06:45:08Z</cp:lastPrinted>
  <dcterms:created xsi:type="dcterms:W3CDTF">2023-06-01T07:04:04Z</dcterms:created>
  <dcterms:modified xsi:type="dcterms:W3CDTF">2024-05-30T10:18:23Z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