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9720" windowHeight="6540" firstSheet="0" activeTab="0"/>
  </bookViews>
  <sheets>
    <sheet name="Statd1" sheetId="1" r:id="rId1"/>
  </sheets>
  <definedNames>
    <definedName name="_xlnm.Print_Area" localSheetId="0">'Statd1'!$A$3:$G$5597</definedName>
    <definedName name="_xlnm.Print_Titles" localSheetId="0">'Statd1'!$3:$7</definedName>
  </definedNames>
  <calcPr fullCalcOnLoad="1"/>
</workbook>
</file>

<file path=xl/sharedStrings.xml><?xml version="1.0" encoding="utf-8"?>
<sst xmlns="http://schemas.openxmlformats.org/spreadsheetml/2006/main" count="7409" uniqueCount="1795">
  <si>
    <t xml:space="preserve">Grant-in-aid to Charitable Institutions                                            </t>
  </si>
  <si>
    <t xml:space="preserve">NGO Trust Fund                                                                     </t>
  </si>
  <si>
    <t>.392</t>
  </si>
  <si>
    <t xml:space="preserve">Grant-in-aid to Senior Citizens Council                                            </t>
  </si>
  <si>
    <t>.401</t>
  </si>
  <si>
    <t xml:space="preserve">Subsidy on rice and flour                                                          </t>
  </si>
  <si>
    <t>.402</t>
  </si>
  <si>
    <t xml:space="preserve">Social Aid                                                                         </t>
  </si>
  <si>
    <t>.404</t>
  </si>
  <si>
    <t xml:space="preserve">Unemployment Hardship Relief                                                       </t>
  </si>
  <si>
    <t>.405</t>
  </si>
  <si>
    <t>.406</t>
  </si>
  <si>
    <t xml:space="preserve">Allowance to Centenarians                                                          </t>
  </si>
  <si>
    <t>.407</t>
  </si>
  <si>
    <t>.435</t>
  </si>
  <si>
    <t xml:space="preserve">Assistance to professional fishermen                                               </t>
  </si>
  <si>
    <t>.442</t>
  </si>
  <si>
    <t>Welfare of Vulnerable Groups and</t>
  </si>
  <si>
    <t xml:space="preserve">Senior Citizens                                   </t>
  </si>
  <si>
    <t>.502</t>
  </si>
  <si>
    <t xml:space="preserve">Repatriation expenses                                                              </t>
  </si>
  <si>
    <t>.504</t>
  </si>
  <si>
    <t>TOTAL - SOCIAL AID AND</t>
  </si>
  <si>
    <t>NATIONAL SOLIDARITY</t>
  </si>
  <si>
    <t>06-103.001</t>
  </si>
  <si>
    <t>06-103.003</t>
  </si>
  <si>
    <t xml:space="preserve">Fees and allowances for Medical Boards </t>
  </si>
  <si>
    <t>.403</t>
  </si>
  <si>
    <t>06-104.001</t>
  </si>
  <si>
    <t>06-104.003</t>
  </si>
  <si>
    <t>.362</t>
  </si>
  <si>
    <t xml:space="preserve">Grant to SILWF                                                                     </t>
  </si>
  <si>
    <t xml:space="preserve">Grant to Social Welfare Centres                                                    </t>
  </si>
  <si>
    <t>06-105.001</t>
  </si>
  <si>
    <t xml:space="preserve">of Boards and Committees                              </t>
  </si>
  <si>
    <t xml:space="preserve">Maintenance and running of  vehicles                                               </t>
  </si>
  <si>
    <t>.127</t>
  </si>
  <si>
    <t xml:space="preserve">Community Service Order                                                            </t>
  </si>
  <si>
    <t>06-106.001</t>
  </si>
  <si>
    <t>06-106-.003</t>
  </si>
  <si>
    <t>TOTAL - REHABILITATION</t>
  </si>
  <si>
    <t>YOUTH CENTRE</t>
  </si>
  <si>
    <t>TOTAL - MINISTRY OF SOCIAL</t>
  </si>
  <si>
    <t xml:space="preserve">7-1. MINISTRY OF PUBLIC </t>
  </si>
  <si>
    <t>TRANSPORT</t>
  </si>
  <si>
    <t>07-101.001</t>
  </si>
  <si>
    <t>07-101.002</t>
  </si>
  <si>
    <t xml:space="preserve">Apparatus and supplies of laboratories                                             </t>
  </si>
  <si>
    <t>Contribution to Construction Industry</t>
  </si>
  <si>
    <t xml:space="preserve">Development Board                            </t>
  </si>
  <si>
    <t>Contribution to Development Works</t>
  </si>
  <si>
    <t xml:space="preserve">Corporation                                      </t>
  </si>
  <si>
    <t>Contribution to Road Development</t>
  </si>
  <si>
    <t xml:space="preserve">Authority                                         </t>
  </si>
  <si>
    <t>INFRASTRUCTURE</t>
  </si>
  <si>
    <t>07-201.001</t>
  </si>
  <si>
    <t>07-201.002</t>
  </si>
  <si>
    <t>.193</t>
  </si>
  <si>
    <t xml:space="preserve">Parking expenses                                                                   </t>
  </si>
  <si>
    <t>Contribution to Bus Industry Employees</t>
  </si>
  <si>
    <t xml:space="preserve">Welfare Fund                                </t>
  </si>
  <si>
    <t>.429</t>
  </si>
  <si>
    <t>Contribution to Chartered Institute of</t>
  </si>
  <si>
    <t xml:space="preserve">Transport                                   </t>
  </si>
  <si>
    <t>07-202.001</t>
  </si>
  <si>
    <t>07-202.003</t>
  </si>
  <si>
    <t>07-301.001</t>
  </si>
  <si>
    <t>.247</t>
  </si>
  <si>
    <t>20-102.254</t>
  </si>
  <si>
    <t>24-201.052</t>
  </si>
  <si>
    <t>24-3. CIVIL AVIATION - continued</t>
  </si>
  <si>
    <t>24-301.199</t>
  </si>
  <si>
    <t>25-101.277</t>
  </si>
  <si>
    <t xml:space="preserve">Fees to Chairman and Members </t>
  </si>
  <si>
    <t>.314</t>
  </si>
  <si>
    <t>.331</t>
  </si>
  <si>
    <t>.448</t>
  </si>
  <si>
    <t xml:space="preserve">SEA TRAINING SCHOOL - continued </t>
  </si>
  <si>
    <t>26-102.050</t>
  </si>
  <si>
    <t>26-2. RODRIGUES - continued</t>
  </si>
  <si>
    <t>26-201.167</t>
  </si>
  <si>
    <t>Accountant-General</t>
  </si>
  <si>
    <t>J. VALAYTHEN</t>
  </si>
  <si>
    <t>AUTHORITY - continued</t>
  </si>
  <si>
    <t>2-1.  PRIME MINISTER'S OFFICE</t>
  </si>
  <si>
    <t>TOTAL - PRIME MINISTER'S OFFICE</t>
  </si>
  <si>
    <t>16-102.055</t>
  </si>
  <si>
    <t>07-301.003</t>
  </si>
  <si>
    <t xml:space="preserve">Public notices                                                                     </t>
  </si>
  <si>
    <t xml:space="preserve">Public awareness campaign                                                          </t>
  </si>
  <si>
    <t>.417</t>
  </si>
  <si>
    <t xml:space="preserve">Subsidy on bus fares                                                               </t>
  </si>
  <si>
    <t>08-101.001</t>
  </si>
  <si>
    <t>08-101.002</t>
  </si>
  <si>
    <t>.276</t>
  </si>
  <si>
    <t xml:space="preserve">Water rates in respect of Religious </t>
  </si>
  <si>
    <t xml:space="preserve">Bodies and Charitable Institutions             </t>
  </si>
  <si>
    <t>Contribution to Utilities Regulatory</t>
  </si>
  <si>
    <t xml:space="preserve">Authority                                     </t>
  </si>
  <si>
    <t>.365</t>
  </si>
  <si>
    <t>Contribution to Radiation Protection</t>
  </si>
  <si>
    <t>08-102.001</t>
  </si>
  <si>
    <t>08-102.002</t>
  </si>
  <si>
    <t>08-103.001</t>
  </si>
  <si>
    <t>08-103.002</t>
  </si>
  <si>
    <t>.188</t>
  </si>
  <si>
    <t xml:space="preserve">Laboratory analysis of industrial effluents                                        </t>
  </si>
  <si>
    <t>08-104.001</t>
  </si>
  <si>
    <t>09-101.001</t>
  </si>
  <si>
    <t>09-101.002</t>
  </si>
  <si>
    <t xml:space="preserve"> Fees to Chairman and Members of</t>
  </si>
  <si>
    <t xml:space="preserve">plant and equipment                               </t>
  </si>
  <si>
    <t>.255</t>
  </si>
  <si>
    <t xml:space="preserve">Health and safety                                                                  </t>
  </si>
  <si>
    <t>Contribution to Small Planters Welfare</t>
  </si>
  <si>
    <t xml:space="preserve">Fund                                        </t>
  </si>
  <si>
    <t>09-102.001</t>
  </si>
  <si>
    <t xml:space="preserve">Apparatus and supplies of laboratory                                               </t>
  </si>
  <si>
    <t>.160</t>
  </si>
  <si>
    <t>Prevention of pests and plant and</t>
  </si>
  <si>
    <t xml:space="preserve"> animal diseases                                  </t>
  </si>
  <si>
    <t>.234</t>
  </si>
  <si>
    <t xml:space="preserve">Operating costs - control of stray dogs                                            </t>
  </si>
  <si>
    <t>.272</t>
  </si>
  <si>
    <t xml:space="preserve">Horticulture                                                                       </t>
  </si>
  <si>
    <t>.273</t>
  </si>
  <si>
    <t>.274</t>
  </si>
  <si>
    <t xml:space="preserve">Veterinary services                                                                </t>
  </si>
  <si>
    <t>.310</t>
  </si>
  <si>
    <t xml:space="preserve">Food and Agricultural Research Council                                             </t>
  </si>
  <si>
    <t>.321</t>
  </si>
  <si>
    <t xml:space="preserve">Farmers Service Corporation                                                        </t>
  </si>
  <si>
    <t>.338</t>
  </si>
  <si>
    <t xml:space="preserve">Contribution to Irrigation Authority                                               </t>
  </si>
  <si>
    <t>.340</t>
  </si>
  <si>
    <t>Incentives for Agricultural, Livestock</t>
  </si>
  <si>
    <t xml:space="preserve">and Fruit Productions                       </t>
  </si>
  <si>
    <t>.395</t>
  </si>
  <si>
    <t>Contribution for restructuring and</t>
  </si>
  <si>
    <t>09-103.001</t>
  </si>
  <si>
    <t>09-103.003</t>
  </si>
  <si>
    <t>TOTAL - CANE PLANTERS AND</t>
  </si>
  <si>
    <t>09-104.001</t>
  </si>
  <si>
    <t>09-104.002</t>
  </si>
  <si>
    <t>.284</t>
  </si>
  <si>
    <t xml:space="preserve">Social forestry                                                                    </t>
  </si>
  <si>
    <t>09-105.001</t>
  </si>
  <si>
    <t>09-105.002</t>
  </si>
  <si>
    <t>.058</t>
  </si>
  <si>
    <t xml:space="preserve">Maintenance services                                                               </t>
  </si>
  <si>
    <t>09-106.001</t>
  </si>
  <si>
    <t>09-106.002</t>
  </si>
  <si>
    <t xml:space="preserve"> Wages                                                                              </t>
  </si>
  <si>
    <t xml:space="preserve"> Maintenance of buildings, grounds, </t>
  </si>
  <si>
    <t>10-101.001</t>
  </si>
  <si>
    <t>10-101.002</t>
  </si>
  <si>
    <t xml:space="preserve"> Staff welfare                                                                      </t>
  </si>
  <si>
    <t>.357</t>
  </si>
  <si>
    <t>Contribution to National Environment</t>
  </si>
  <si>
    <t xml:space="preserve">Fund                                          </t>
  </si>
  <si>
    <t>10-102.001</t>
  </si>
  <si>
    <t>10-102.003</t>
  </si>
  <si>
    <t xml:space="preserve"> Fees to Chairman and Members of </t>
  </si>
  <si>
    <t>.256</t>
  </si>
  <si>
    <t xml:space="preserve">Promotion of the Environment                                                       </t>
  </si>
  <si>
    <t>.257</t>
  </si>
  <si>
    <t xml:space="preserve">National Environment Laboratory                                                    </t>
  </si>
  <si>
    <t>10-103.001</t>
  </si>
  <si>
    <t>10-103.002</t>
  </si>
  <si>
    <t>054</t>
  </si>
  <si>
    <t>.280</t>
  </si>
  <si>
    <t xml:space="preserve">Ceremonies and Functions                                                           </t>
  </si>
  <si>
    <t xml:space="preserve">TOTAL -  MINISTRY OF </t>
  </si>
  <si>
    <t>ENVIRONMENT AND NATIONAL</t>
  </si>
  <si>
    <t>DEVELOPMENT UNIT</t>
  </si>
  <si>
    <t>11-101.001</t>
  </si>
  <si>
    <t>11-101.002</t>
  </si>
  <si>
    <t xml:space="preserve"> Office equipment and furniture                                                     </t>
  </si>
  <si>
    <t>.275</t>
  </si>
  <si>
    <t xml:space="preserve">Institute of Industrial Relations                                                  </t>
  </si>
  <si>
    <t>.354</t>
  </si>
  <si>
    <t xml:space="preserve">Trade Union Trust Fund                                                             </t>
  </si>
  <si>
    <t xml:space="preserve">Contribution to Export Processing Zone </t>
  </si>
  <si>
    <t xml:space="preserve">Labour Welfare Fund                         </t>
  </si>
  <si>
    <t>11-102.001</t>
  </si>
  <si>
    <t>11-102.003</t>
  </si>
  <si>
    <t>11-103.001</t>
  </si>
  <si>
    <t>11-103.003</t>
  </si>
  <si>
    <t>12-101.001</t>
  </si>
  <si>
    <t>12-101.002</t>
  </si>
  <si>
    <t>.103</t>
  </si>
  <si>
    <t xml:space="preserve">ICT Training for Public Officers                                                   </t>
  </si>
  <si>
    <t>.122</t>
  </si>
  <si>
    <t xml:space="preserve">Occupational Safety and Health Unit                                                </t>
  </si>
  <si>
    <t>.209</t>
  </si>
  <si>
    <t xml:space="preserve">Civil Service Medical Insurance Scheme                                             </t>
  </si>
  <si>
    <t>.217</t>
  </si>
  <si>
    <t xml:space="preserve">Civil Service Reform                                                               </t>
  </si>
  <si>
    <t>.232</t>
  </si>
  <si>
    <t xml:space="preserve">Performance/Productivity Related </t>
  </si>
  <si>
    <t xml:space="preserve">Reward Schemes                                    </t>
  </si>
  <si>
    <t>.337</t>
  </si>
  <si>
    <t xml:space="preserve">Contribution to the Public Officers' </t>
  </si>
  <si>
    <t xml:space="preserve">Welfare Council                               </t>
  </si>
  <si>
    <t xml:space="preserve">TOTAL - MINISTRY OF CIVIL SERVICE </t>
  </si>
  <si>
    <t>AFFAIRS AND ADMINISTRATIVE</t>
  </si>
  <si>
    <t>REFORMS</t>
  </si>
  <si>
    <t>13-101.001</t>
  </si>
  <si>
    <t>13-101.002</t>
  </si>
  <si>
    <t>.198</t>
  </si>
  <si>
    <t xml:space="preserve">Operating expenses Travel Agents and </t>
  </si>
  <si>
    <t>Conference Ministerielle Régionle Des</t>
  </si>
  <si>
    <t xml:space="preserve">Etats Francophones D'Afrique         </t>
  </si>
  <si>
    <t xml:space="preserve">Tour Operators Authority                      </t>
  </si>
  <si>
    <t>.233</t>
  </si>
  <si>
    <t>Conference on Sustainable Tourism</t>
  </si>
  <si>
    <t xml:space="preserve">Development                                      </t>
  </si>
  <si>
    <t>.242</t>
  </si>
  <si>
    <t xml:space="preserve">Promotion of Leisure                                                               </t>
  </si>
  <si>
    <t>.308</t>
  </si>
  <si>
    <t>Contribution to Mauritius Tourism</t>
  </si>
  <si>
    <t xml:space="preserve">Promotion Authority                              </t>
  </si>
  <si>
    <t>.313</t>
  </si>
  <si>
    <t xml:space="preserve">Contribution to Tourism Authority                                                  </t>
  </si>
  <si>
    <t>.330</t>
  </si>
  <si>
    <t xml:space="preserve">Coordination of SADC Tourism Sector                                                </t>
  </si>
  <si>
    <t>.384</t>
  </si>
  <si>
    <t xml:space="preserve">Contribution to Tourism Fund                                                       </t>
  </si>
  <si>
    <t>Contribution to Tourism Employees</t>
  </si>
  <si>
    <t xml:space="preserve">Welfare Fund                                     </t>
  </si>
  <si>
    <t xml:space="preserve">Contribution to Regional and </t>
  </si>
  <si>
    <t xml:space="preserve">International Organisation(s)                         </t>
  </si>
  <si>
    <t>13-102.001</t>
  </si>
  <si>
    <t>13-102.003</t>
  </si>
  <si>
    <t>14-1.  MINISTRY OF WOMEN'S</t>
  </si>
  <si>
    <t>14-101.001</t>
  </si>
  <si>
    <t>14-101.002</t>
  </si>
  <si>
    <t>14-102.001</t>
  </si>
  <si>
    <t>14-102.003</t>
  </si>
  <si>
    <t>.202</t>
  </si>
  <si>
    <t xml:space="preserve">Entrepreneurship for women                                                         </t>
  </si>
  <si>
    <t>.227</t>
  </si>
  <si>
    <t xml:space="preserve">Promotion of Gender Equality                                                       </t>
  </si>
  <si>
    <t>.408</t>
  </si>
  <si>
    <t>Assistance to women and children</t>
  </si>
  <si>
    <t xml:space="preserve">in distress                                       </t>
  </si>
  <si>
    <t>.410</t>
  </si>
  <si>
    <t xml:space="preserve">National Women Entrepreneur Council                                                </t>
  </si>
  <si>
    <t>14-103.001</t>
  </si>
  <si>
    <t>14-103.003</t>
  </si>
  <si>
    <t>.230</t>
  </si>
  <si>
    <t xml:space="preserve">Protection against Child Exploitation                                              </t>
  </si>
  <si>
    <t>.291</t>
  </si>
  <si>
    <t xml:space="preserve">Creativity Centre                                                                  </t>
  </si>
  <si>
    <t>14-104.001</t>
  </si>
  <si>
    <t>14-104.003</t>
  </si>
  <si>
    <t>.195</t>
  </si>
  <si>
    <t xml:space="preserve">Research on Social Development                                                     </t>
  </si>
  <si>
    <t>14-105.001</t>
  </si>
  <si>
    <t>14-105.003</t>
  </si>
  <si>
    <t>.194</t>
  </si>
  <si>
    <t xml:space="preserve">Promotion of Family Welfare                                                        </t>
  </si>
  <si>
    <t xml:space="preserve">Protection from Domestic Violence                                                  </t>
  </si>
  <si>
    <t>15-101.001</t>
  </si>
  <si>
    <t>15-101.002</t>
  </si>
  <si>
    <t>.013</t>
  </si>
  <si>
    <t>Allowances to members of medical</t>
  </si>
  <si>
    <t xml:space="preserve">professions                                       </t>
  </si>
  <si>
    <t xml:space="preserve">Medicine, surgical dressings and </t>
  </si>
  <si>
    <t xml:space="preserve">medical disposables                               </t>
  </si>
  <si>
    <t xml:space="preserve">Security and cleaning services                                                     </t>
  </si>
  <si>
    <t>.152</t>
  </si>
  <si>
    <t xml:space="preserve">Ayurvedic and other traditional </t>
  </si>
  <si>
    <t xml:space="preserve">medicines                                          </t>
  </si>
  <si>
    <t>.157</t>
  </si>
  <si>
    <t xml:space="preserve">  21 October, 2005</t>
  </si>
  <si>
    <t>.169</t>
  </si>
  <si>
    <t>Operating expenses: Medical, Nursing</t>
  </si>
  <si>
    <t>.243</t>
  </si>
  <si>
    <t xml:space="preserve">Promotion of Maternal &amp; Child Health                                               </t>
  </si>
  <si>
    <t>.248</t>
  </si>
  <si>
    <t xml:space="preserve">Preventive Medicine &amp; Health Promotion                                             </t>
  </si>
  <si>
    <t>.250</t>
  </si>
  <si>
    <t xml:space="preserve">National Health Accounts                                                           </t>
  </si>
  <si>
    <t>.264</t>
  </si>
  <si>
    <t xml:space="preserve">Exchanges in the field of Health                                                   </t>
  </si>
  <si>
    <t>.265</t>
  </si>
  <si>
    <t xml:space="preserve">National Anti-Aids Strategy                                                        </t>
  </si>
  <si>
    <t>.285</t>
  </si>
  <si>
    <t xml:space="preserve">Expenses i.c.w Renal Dialysis Services                                             </t>
  </si>
  <si>
    <t xml:space="preserve">Grant to Mauritius Institute of Health                                             </t>
  </si>
  <si>
    <t>.374</t>
  </si>
  <si>
    <t xml:space="preserve">Grant to Human Service Trust                                                       </t>
  </si>
  <si>
    <t xml:space="preserve">Grant to Trust Fund for Specialised </t>
  </si>
  <si>
    <t xml:space="preserve">Medical Care                                   </t>
  </si>
  <si>
    <t>.432</t>
  </si>
  <si>
    <t>Assistance to patients inoperable</t>
  </si>
  <si>
    <t xml:space="preserve">in Mauritius                                     </t>
  </si>
  <si>
    <t xml:space="preserve">et Lutte contre le Sida" (PILS)           </t>
  </si>
  <si>
    <t>.451</t>
  </si>
  <si>
    <t xml:space="preserve">and Anti-Alcohol Campaign                          </t>
  </si>
  <si>
    <t>15-102.001</t>
  </si>
  <si>
    <t>15-102.002</t>
  </si>
  <si>
    <t xml:space="preserve">Provisions and stores                                                              </t>
  </si>
  <si>
    <t>.107</t>
  </si>
  <si>
    <t xml:space="preserve">Clothing and bedding                                                               </t>
  </si>
  <si>
    <t>.108</t>
  </si>
  <si>
    <t xml:space="preserve">Laundry                                                                            </t>
  </si>
  <si>
    <t>15-103.001</t>
  </si>
  <si>
    <t>15-103.002</t>
  </si>
  <si>
    <t>15-104.001</t>
  </si>
  <si>
    <t>15-104.002</t>
  </si>
  <si>
    <t>15-105.001</t>
  </si>
  <si>
    <t>15-105.002</t>
  </si>
  <si>
    <t>15-106.001</t>
  </si>
  <si>
    <t>15-106.002</t>
  </si>
  <si>
    <t>15-107.001</t>
  </si>
  <si>
    <t>15-107.002</t>
  </si>
  <si>
    <t>.155</t>
  </si>
  <si>
    <t xml:space="preserve">workshop                                         </t>
  </si>
  <si>
    <t>.158</t>
  </si>
  <si>
    <t xml:space="preserve">Disinfection                                                                       </t>
  </si>
  <si>
    <t>.159</t>
  </si>
  <si>
    <t xml:space="preserve">Dental materials, equipment and stores                                             </t>
  </si>
  <si>
    <t>.266</t>
  </si>
  <si>
    <t xml:space="preserve">Blood Transfusion Service                                                          </t>
  </si>
  <si>
    <t>.267</t>
  </si>
  <si>
    <t>Health Information Education</t>
  </si>
  <si>
    <t xml:space="preserve">and Communication                                     </t>
  </si>
  <si>
    <t>.367</t>
  </si>
  <si>
    <t xml:space="preserve">Grant-in-aid to Blood Donors' </t>
  </si>
  <si>
    <t xml:space="preserve">Organisation                                         </t>
  </si>
  <si>
    <t>01-601.101</t>
  </si>
  <si>
    <t>01-901.061</t>
  </si>
  <si>
    <t>01-1201.167</t>
  </si>
  <si>
    <t>02-101.057</t>
  </si>
  <si>
    <t>02-106.101</t>
  </si>
  <si>
    <t>02-108.051</t>
  </si>
  <si>
    <t>02-301.055</t>
  </si>
  <si>
    <t>02-401.012</t>
  </si>
  <si>
    <t>02-501.176</t>
  </si>
  <si>
    <t>03-201.056</t>
  </si>
  <si>
    <t>03-203.012</t>
  </si>
  <si>
    <t>03-204.056</t>
  </si>
  <si>
    <t>STATEMENT D 1</t>
  </si>
  <si>
    <t>02-304.123</t>
  </si>
  <si>
    <t>03-102.001</t>
  </si>
  <si>
    <t>03-102.002</t>
  </si>
  <si>
    <t xml:space="preserve">Nations Technical Assistance                   </t>
  </si>
  <si>
    <t>TOTAL - INCOME TAX</t>
  </si>
  <si>
    <t>03-301.061</t>
  </si>
  <si>
    <t>03-401.054</t>
  </si>
  <si>
    <t>04-119.176</t>
  </si>
  <si>
    <t>ASSESSMENT REVIEW COMMITTEE</t>
  </si>
  <si>
    <t>TOTAL - ASSESSMENT</t>
  </si>
  <si>
    <t>REVIEW COMMITTEE</t>
  </si>
  <si>
    <t>TOTAL - MINISTRY OF FINANCE</t>
  </si>
  <si>
    <t>3-2. REVENUE AUTHORITY</t>
  </si>
  <si>
    <t>LARGE TAXPAYER DEPARTMENT</t>
  </si>
  <si>
    <t>CUSTOMS &amp; EXCISE DEPARTMENT</t>
  </si>
  <si>
    <t>VALUE ADDED TAX DEPARTMENT</t>
  </si>
  <si>
    <t>INCOME TAX DEPARTMENT</t>
  </si>
  <si>
    <t>DEPARTMENT</t>
  </si>
  <si>
    <t>TOTAL - REGISTRAR-GENERAL'S</t>
  </si>
  <si>
    <t>TOTAL - REVENUE AUTHORITY</t>
  </si>
  <si>
    <t>3-3. TREASURY</t>
  </si>
  <si>
    <t>TOTAL - TREASURY</t>
  </si>
  <si>
    <t>3-4. CENTRAL STATISTICS OFFICE</t>
  </si>
  <si>
    <t>3-5. VALUATION DEPARTMENT</t>
  </si>
  <si>
    <t>TOTAL - VALUATION DEPARTMENT</t>
  </si>
  <si>
    <t>3-6. PUBLIC DEBT</t>
  </si>
  <si>
    <t>INTEREST</t>
  </si>
  <si>
    <t>SINKING FUND CONTRIBUTION</t>
  </si>
  <si>
    <t>MANAGEMENT/SERVICE CHARGES</t>
  </si>
  <si>
    <t>CAPITAL REPAYMENTS</t>
  </si>
  <si>
    <t>TOTAL - PUBLIC DEBT</t>
  </si>
  <si>
    <t>3-7 - CONTRIBUTIONS</t>
  </si>
  <si>
    <t>NATIONAL SAVINGS FUND</t>
  </si>
  <si>
    <t>TOTAL - NATIONAL SAVINGS FUND</t>
  </si>
  <si>
    <t>NATIONAL ASSEMBLY RETIRING</t>
  </si>
  <si>
    <t>ALLOWANCES</t>
  </si>
  <si>
    <t>RETIRING ALLOWANCES</t>
  </si>
  <si>
    <t>PUBLIC SERVICE PENSIONS</t>
  </si>
  <si>
    <t>TOTAL - CONTRIBUTIONS</t>
  </si>
  <si>
    <t>OFFICE OF THE PERMANENT</t>
  </si>
  <si>
    <t>TOTAL- OFFICE OF THE PERMANENT</t>
  </si>
  <si>
    <t>MAURITIUS EMBASSY, PARIS</t>
  </si>
  <si>
    <t>MAURITIUS HIGH COMMISSION,</t>
  </si>
  <si>
    <t>NEW DELHI</t>
  </si>
  <si>
    <t>TOTAL- MAURITIUS HIGH</t>
  </si>
  <si>
    <t>COMMISSION, ISLAMABAD</t>
  </si>
  <si>
    <t>MAURITIUS EMBASSY,</t>
  </si>
  <si>
    <t>ANTANANARIVO</t>
  </si>
  <si>
    <t>TOTAL- MAURITIUS EMBASSY,</t>
  </si>
  <si>
    <t>TOTAL - MAURITIUS EMBASSY,</t>
  </si>
  <si>
    <t>BRUSSELS</t>
  </si>
  <si>
    <t>MAURITIUS EMBASSY, CAIRO</t>
  </si>
  <si>
    <t>CAIRO</t>
  </si>
  <si>
    <t>CANBERRA</t>
  </si>
  <si>
    <t>COMMISSION, CANBERRA</t>
  </si>
  <si>
    <t>MAURITIUS HIGH</t>
  </si>
  <si>
    <t>COMMISSION, KUALA LUMPUR</t>
  </si>
  <si>
    <t>TOTAL - MAURITIUS HIGH</t>
  </si>
  <si>
    <t>REPRESENTATIVE, GENEVA</t>
  </si>
  <si>
    <t>TOTAL - OFFICE OF THE PERMANENT</t>
  </si>
  <si>
    <t>PRETORIA</t>
  </si>
  <si>
    <t>BEIJING</t>
  </si>
  <si>
    <t>Grant to Professor Basdeo Bissoondoyal</t>
  </si>
  <si>
    <t>Librarians</t>
  </si>
  <si>
    <t>Grant to Mauritius Council of Registered</t>
  </si>
  <si>
    <t xml:space="preserve">Grant to Malcolm De Chazal Trust Fund                                              </t>
  </si>
  <si>
    <t xml:space="preserve">Grant to National Library                                                          </t>
  </si>
  <si>
    <t xml:space="preserve">Grant to Le Morne Heritage Trust Fund                                              </t>
  </si>
  <si>
    <t xml:space="preserve">Grant to the Ramayana Centre                                                       </t>
  </si>
  <si>
    <t>Trust Fund</t>
  </si>
  <si>
    <t xml:space="preserve">of Authors (MASA)                                </t>
  </si>
  <si>
    <t xml:space="preserve">Contribution to Mauritius Society                          </t>
  </si>
  <si>
    <t xml:space="preserve">Grant to National Art Gallery                                                      </t>
  </si>
  <si>
    <t xml:space="preserve">Grant to Mauritius Museums Council                                                 </t>
  </si>
  <si>
    <t>Hajj Organisation</t>
  </si>
  <si>
    <t xml:space="preserve">Grant to Islamic Cultural Centre for                       </t>
  </si>
  <si>
    <t xml:space="preserve">Grant to English Speaking Union                                                    </t>
  </si>
  <si>
    <t xml:space="preserve">Grant to Hindi Speaking Union                                                      </t>
  </si>
  <si>
    <t xml:space="preserve">Grant to Urdu Speaking Union                                                       </t>
  </si>
  <si>
    <t>TOTAL - MAURITIUS</t>
  </si>
  <si>
    <t>EMBASSY, BEIJING</t>
  </si>
  <si>
    <t>ADDIS ABABA</t>
  </si>
  <si>
    <t>MAURITIUS EMBASSY, BERLIN</t>
  </si>
  <si>
    <t>BERLIN</t>
  </si>
  <si>
    <t>MAPUTO</t>
  </si>
  <si>
    <t>COMMISSION, MAPUTO</t>
  </si>
  <si>
    <t>INTERNATIONAL TRADE</t>
  </si>
  <si>
    <t>TOTAL - INTERNATIONAL TRADE</t>
  </si>
  <si>
    <t>REGIONAL CO-OPERATION</t>
  </si>
  <si>
    <t>TOTAL - REGIONAL CO-OPERATION</t>
  </si>
  <si>
    <t>AND REGIONAL COOPERATION</t>
  </si>
  <si>
    <t>ENTERPRISES, HANDICRAFT AND</t>
  </si>
  <si>
    <t>THE INFORMAL SECTOR</t>
  </si>
  <si>
    <t>MINISTRY</t>
  </si>
  <si>
    <t>TOTAL - MINISTRY</t>
  </si>
  <si>
    <t>HOUSING DIVISION</t>
  </si>
  <si>
    <t>TOTAL - HOUSING DIVISION</t>
  </si>
  <si>
    <t>SURVEY DIVISION</t>
  </si>
  <si>
    <t>TOTAL - SURVEY DIVISION</t>
  </si>
  <si>
    <t>PLANNING DIVISION</t>
  </si>
  <si>
    <t>TOTAL - PLANNING DIVISION</t>
  </si>
  <si>
    <t>HANDICRAFT DIVISION</t>
  </si>
  <si>
    <t>TOTAL - HANDICRAFT DIVISION</t>
  </si>
  <si>
    <t>6-1. MINISTRY OF  SOCIAL</t>
  </si>
  <si>
    <t>SECURITY, NATIONAL SOLIDARITY</t>
  </si>
  <si>
    <t>AND SENIOR CITIZEN WELFARE</t>
  </si>
  <si>
    <t>SOCIAL AID AND NATIONAL</t>
  </si>
  <si>
    <t>SOLIDARITY</t>
  </si>
  <si>
    <t>NATIONAL PENSIONS</t>
  </si>
  <si>
    <t>TOTAL - NATIONAL PENSIONS</t>
  </si>
  <si>
    <t>SOCIAL WELFARE</t>
  </si>
  <si>
    <t>TOTAL - SOCIAL WELFARE</t>
  </si>
  <si>
    <t>REFORM  INSTITUTIONS</t>
  </si>
  <si>
    <t>TOTAL - REFORM INSTITUTIONS</t>
  </si>
  <si>
    <t>REHABILITATION  YOUTH CENTRE</t>
  </si>
  <si>
    <t>Net amount over the Provisions</t>
  </si>
  <si>
    <t>7-2.  LAND TRANSPORT</t>
  </si>
  <si>
    <t>TRAFFIC MANAGEMENT AND</t>
  </si>
  <si>
    <t>ROAD SAFETY UNIT</t>
  </si>
  <si>
    <t>TOTAL - TRAFFIC MANAGEMENT</t>
  </si>
  <si>
    <t>AND ROAD SAFETY UNIT</t>
  </si>
  <si>
    <t>TOTAL - LAND TRANSPORT</t>
  </si>
  <si>
    <t>7-3.  NATIONAL TRANSPORT</t>
  </si>
  <si>
    <t>AUTHORITY</t>
  </si>
  <si>
    <t>TOTAL - NATIONAL</t>
  </si>
  <si>
    <t>TRANSPORT AUTHORITY</t>
  </si>
  <si>
    <t>8-1. MINISTRY OF PUBLIC</t>
  </si>
  <si>
    <t>UTILITIES</t>
  </si>
  <si>
    <t>TOTAL - MINISTRY OF PUBLIC</t>
  </si>
  <si>
    <t>ENERGY SERVICES DIVISION</t>
  </si>
  <si>
    <t>DIVISION</t>
  </si>
  <si>
    <t>WATER RESOURCES UNIT</t>
  </si>
  <si>
    <t>TOTAL - WATER RESOURCES UNIT</t>
  </si>
  <si>
    <t>WASTEWATER  AUTHORITY</t>
  </si>
  <si>
    <t>TOTAL - MINISTRY OF</t>
  </si>
  <si>
    <t>PUBLIC UTILITIES</t>
  </si>
  <si>
    <t>9-1. MINISTRY OF AGRICULTURE,</t>
  </si>
  <si>
    <t>FOOD TECHNOLOGY AND</t>
  </si>
  <si>
    <t>NATURAL RESOURCES</t>
  </si>
  <si>
    <t>of Intercultural Dialogue and Peace</t>
  </si>
  <si>
    <t>AGRICULTURE</t>
  </si>
  <si>
    <t>TOTAL - AGRICULTURE</t>
  </si>
  <si>
    <t>CANE PLANTERS AND MILLERS</t>
  </si>
  <si>
    <t>ARBITRATION AND CONTROL</t>
  </si>
  <si>
    <t>BOARD</t>
  </si>
  <si>
    <t>CONTROL BOARD</t>
  </si>
  <si>
    <t>FORESTS</t>
  </si>
  <si>
    <t>TOTAL - FORESTS</t>
  </si>
  <si>
    <t>NATIONAL PARKS AND</t>
  </si>
  <si>
    <t>CONSERVATION SERVICE</t>
  </si>
  <si>
    <t>TOTAL - NATIONAL PARKS AND</t>
  </si>
  <si>
    <t>PAMPLEMOUSSES</t>
  </si>
  <si>
    <t>TOTAL -  MINISTRY OF</t>
  </si>
  <si>
    <t>AGRICULTURE, FOOD TECHNOLOGY</t>
  </si>
  <si>
    <t>AND NATURAL RESOURCES</t>
  </si>
  <si>
    <t>10-1. MINISTRY OF ENVIRONMENT</t>
  </si>
  <si>
    <t>DEPARTMENT OF ENVIRONMENT</t>
  </si>
  <si>
    <t>ENVIRONMENT</t>
  </si>
  <si>
    <t>NATIONAL DEVELOPMENT UNIT</t>
  </si>
  <si>
    <t>TOTAL - NATIONAL DEVELOPMENT</t>
  </si>
  <si>
    <t>UNIT</t>
  </si>
  <si>
    <t>AND NATIONAL DEVELOPMENT</t>
  </si>
  <si>
    <t>INDUSTRIAL RELATIONS</t>
  </si>
  <si>
    <t>AND EMPLOYMENT</t>
  </si>
  <si>
    <t>TOTAL - EMPLOYMENT</t>
  </si>
  <si>
    <t>EMPLOYMENT SERVICE</t>
  </si>
  <si>
    <t>SERVICE</t>
  </si>
  <si>
    <t>TOTAL -  MINISTRY OF LABOUR,</t>
  </si>
  <si>
    <t>12-1. MINISTRY OF CIVIL</t>
  </si>
  <si>
    <t>SERVICE AFFAIRS AND</t>
  </si>
  <si>
    <t>ADMINISTRATIVE REFORMS</t>
  </si>
  <si>
    <t xml:space="preserve">One - Stop Shop (Sea Food Hub)                                                       </t>
  </si>
  <si>
    <t>418</t>
  </si>
  <si>
    <t>18-2.  NATIONAL ARCHIVES</t>
  </si>
  <si>
    <t>Office equipment and furniture</t>
  </si>
  <si>
    <t>20-1.  MINISTRY OF INDUSTRY,</t>
  </si>
  <si>
    <t>13-1.  MINISTRY OF TOURISM</t>
  </si>
  <si>
    <t>AND LEISURE</t>
  </si>
  <si>
    <t>TOURISM AUTHORITY</t>
  </si>
  <si>
    <t>TOTAL - TOURISM AUTHORITY</t>
  </si>
  <si>
    <t>TOTAL - MINISTRY OF TOURISM</t>
  </si>
  <si>
    <t>Detailed Statement of Expenditure of the Consolidated Fund for Financial Year 2004-2005</t>
  </si>
  <si>
    <t>Votes &amp; Items</t>
  </si>
  <si>
    <t>Over the</t>
  </si>
  <si>
    <t>Under the</t>
  </si>
  <si>
    <t>Total</t>
  </si>
  <si>
    <t>Actual</t>
  </si>
  <si>
    <t>Expenditure</t>
  </si>
  <si>
    <t>01-101.001</t>
  </si>
  <si>
    <t xml:space="preserve">Personal Emoluments                                                                </t>
  </si>
  <si>
    <t>01-101.002</t>
  </si>
  <si>
    <t>.003</t>
  </si>
  <si>
    <t>.008</t>
  </si>
  <si>
    <t>.010</t>
  </si>
  <si>
    <t>.012</t>
  </si>
  <si>
    <t>.050</t>
  </si>
  <si>
    <t>.051</t>
  </si>
  <si>
    <t>.053</t>
  </si>
  <si>
    <t>.054</t>
  </si>
  <si>
    <t>.055</t>
  </si>
  <si>
    <t>.057</t>
  </si>
  <si>
    <t>.059</t>
  </si>
  <si>
    <t>.060</t>
  </si>
  <si>
    <t>.061</t>
  </si>
  <si>
    <t>.101</t>
  </si>
  <si>
    <t>.110</t>
  </si>
  <si>
    <t>.119</t>
  </si>
  <si>
    <t>.167</t>
  </si>
  <si>
    <t>.176</t>
  </si>
  <si>
    <t xml:space="preserve">Wages                                                                              </t>
  </si>
  <si>
    <t xml:space="preserve">Travelling and transport                                                           </t>
  </si>
  <si>
    <t xml:space="preserve">Overtime                                                                           </t>
  </si>
  <si>
    <t xml:space="preserve">Office expenses and incidentals                                                    </t>
  </si>
  <si>
    <t xml:space="preserve">Telephone bills                                                                    </t>
  </si>
  <si>
    <t xml:space="preserve">Office equipment and furniture                                                     </t>
  </si>
  <si>
    <t xml:space="preserve">Training of staff                                                                  </t>
  </si>
  <si>
    <t xml:space="preserve">I.T. facilities                                                                    </t>
  </si>
  <si>
    <t xml:space="preserve">Electricity charges                                                                </t>
  </si>
  <si>
    <t xml:space="preserve">Water rates                                                                        </t>
  </si>
  <si>
    <t xml:space="preserve">Publications                                                                       </t>
  </si>
  <si>
    <t xml:space="preserve">Uniforms                                                                           </t>
  </si>
  <si>
    <t xml:space="preserve">Hospitality                                                                        </t>
  </si>
  <si>
    <t xml:space="preserve">Seminars                                                                           </t>
  </si>
  <si>
    <t xml:space="preserve">Printing and stationery                                                            </t>
  </si>
  <si>
    <t xml:space="preserve">Expenses for Personal Secretariat and       </t>
  </si>
  <si>
    <t>other services to retired President and</t>
  </si>
  <si>
    <t>plant and equipment</t>
  </si>
  <si>
    <t>Maintenance of buildings, grounds</t>
  </si>
  <si>
    <t xml:space="preserve">TOTAL - OFFICE OF </t>
  </si>
  <si>
    <t>THE PRESIDENT</t>
  </si>
  <si>
    <t>01-201.001</t>
  </si>
  <si>
    <t>01-201.002</t>
  </si>
  <si>
    <t>.052</t>
  </si>
  <si>
    <t>.056</t>
  </si>
  <si>
    <t xml:space="preserve">Staff welfare                                                                      </t>
  </si>
  <si>
    <t xml:space="preserve">Rent                                                                               </t>
  </si>
  <si>
    <t xml:space="preserve">Maintenance and running of vehicles                                                </t>
  </si>
  <si>
    <t xml:space="preserve">Postage stamps                                                                     </t>
  </si>
  <si>
    <t xml:space="preserve"> VICE-PRESIDENT</t>
  </si>
  <si>
    <t>01-301.001</t>
  </si>
  <si>
    <t>01-301.002</t>
  </si>
  <si>
    <t>.111</t>
  </si>
  <si>
    <t>.112</t>
  </si>
  <si>
    <t>.113</t>
  </si>
  <si>
    <t>.114</t>
  </si>
  <si>
    <t>.215</t>
  </si>
  <si>
    <t>.399</t>
  </si>
  <si>
    <t>.500</t>
  </si>
  <si>
    <t xml:space="preserve">Governor-General </t>
  </si>
  <si>
    <t>Staff Welfare</t>
  </si>
  <si>
    <t xml:space="preserve">1-2.  OFFICE OF THE </t>
  </si>
  <si>
    <t>VICE-PRESIDENT</t>
  </si>
  <si>
    <t xml:space="preserve">other services to retired Vice-President </t>
  </si>
  <si>
    <t>brought forward</t>
  </si>
  <si>
    <t>B. Other Charges Recurrent - contd.</t>
  </si>
  <si>
    <t>01-201.055</t>
  </si>
  <si>
    <t>carried forward</t>
  </si>
  <si>
    <t>1-3.  JUDICIAL - continued</t>
  </si>
  <si>
    <t>B. Other Charges Recurrent -contd</t>
  </si>
  <si>
    <t>01-301.216</t>
  </si>
  <si>
    <t>.363</t>
  </si>
  <si>
    <t>.364</t>
  </si>
  <si>
    <t>continued</t>
  </si>
  <si>
    <t>01-601.002</t>
  </si>
  <si>
    <t xml:space="preserve">TOTAL - PUBLIC AND DISCIPLINED </t>
  </si>
  <si>
    <t>01-701.001</t>
  </si>
  <si>
    <t>01-701.003</t>
  </si>
  <si>
    <t>.115</t>
  </si>
  <si>
    <t xml:space="preserve">Investigation expenses                                                             </t>
  </si>
  <si>
    <t>1-8. ELECTORAL SUPERVISORY</t>
  </si>
  <si>
    <t>COMMISSION AND ELECTORAL</t>
  </si>
  <si>
    <t>01-801.001</t>
  </si>
  <si>
    <t>BOUNDARIES COMMISSION</t>
  </si>
  <si>
    <t>01-801.003</t>
  </si>
  <si>
    <t>.221</t>
  </si>
  <si>
    <t xml:space="preserve">Legal expenses                                                                     </t>
  </si>
  <si>
    <t xml:space="preserve">TOTAL - ELECTORAL </t>
  </si>
  <si>
    <t>SUPERVISORY COMMISSION</t>
  </si>
  <si>
    <t>AND ELECTORAL BOUNDARIES</t>
  </si>
  <si>
    <t xml:space="preserve">1-9. ELECTORAL </t>
  </si>
  <si>
    <t>COMMISSIONER'S OFFICE</t>
  </si>
  <si>
    <t>01-901.001</t>
  </si>
  <si>
    <t>01-901.003</t>
  </si>
  <si>
    <t>1-9. ELECTORAL COMMISSIONER'S</t>
  </si>
  <si>
    <t>OFFICE - continued</t>
  </si>
  <si>
    <t>B. Other  Charges Recurrent - contd.</t>
  </si>
  <si>
    <t>.116</t>
  </si>
  <si>
    <t xml:space="preserve">Elections                                                                          </t>
  </si>
  <si>
    <t>.117</t>
  </si>
  <si>
    <t xml:space="preserve">Registration expenses                                                              </t>
  </si>
  <si>
    <t>.118</t>
  </si>
  <si>
    <t xml:space="preserve">Electoral expenses                                                                 </t>
  </si>
  <si>
    <t>1-10. PERMANENT ARBITRATION</t>
  </si>
  <si>
    <t>01-1001.001</t>
  </si>
  <si>
    <t>01-1001.002</t>
  </si>
  <si>
    <t>Boards and Committees</t>
  </si>
  <si>
    <t xml:space="preserve">TOTAL - PERMANENT </t>
  </si>
  <si>
    <t>ARBITRATION TRIBUNAL</t>
  </si>
  <si>
    <t xml:space="preserve">01-11. LOCAL GOVERNMENT </t>
  </si>
  <si>
    <t>01-1101.001</t>
  </si>
  <si>
    <t>01-1101.003</t>
  </si>
  <si>
    <t>1-12. CENTRAL TENDER</t>
  </si>
  <si>
    <t>01-1201.001</t>
  </si>
  <si>
    <t>01-1201.003</t>
  </si>
  <si>
    <t>BOARD - continued</t>
  </si>
  <si>
    <t xml:space="preserve">1-13. INDEPENDENT </t>
  </si>
  <si>
    <t>BROADCASTING AUTHORITY</t>
  </si>
  <si>
    <t>01-1301.152</t>
  </si>
  <si>
    <t xml:space="preserve">continued </t>
  </si>
  <si>
    <t xml:space="preserve">Running expenses                                                                   </t>
  </si>
  <si>
    <t xml:space="preserve">TOTAL - INDEPENDENT </t>
  </si>
  <si>
    <t>01-1401.152</t>
  </si>
  <si>
    <t xml:space="preserve">1-15. NATIONAL HUMAN </t>
  </si>
  <si>
    <t>01-1501.152</t>
  </si>
  <si>
    <t>01-1601.001</t>
  </si>
  <si>
    <t>CHILDREN'S OFFICE - continued</t>
  </si>
  <si>
    <t>01-1601.002</t>
  </si>
  <si>
    <t xml:space="preserve">Water charges                                                                      </t>
  </si>
  <si>
    <t>.168</t>
  </si>
  <si>
    <t xml:space="preserve">Public Awareness Campaign                                                          </t>
  </si>
  <si>
    <t>CABINET OFFICE</t>
  </si>
  <si>
    <t>02-101.001</t>
  </si>
  <si>
    <t>02-101.002</t>
  </si>
  <si>
    <t>CABINET OFFICE - continued</t>
  </si>
  <si>
    <t xml:space="preserve">PRIVATE OFFICE AND </t>
  </si>
  <si>
    <t>CEREMONIALS</t>
  </si>
  <si>
    <t>02-102.001</t>
  </si>
  <si>
    <t>02-102.002</t>
  </si>
  <si>
    <t xml:space="preserve">Government hospitality                                                             </t>
  </si>
  <si>
    <t xml:space="preserve">Ceremonials and ceremonies                                                         </t>
  </si>
  <si>
    <t>.120</t>
  </si>
  <si>
    <t>State visits of foreign Heads of  State</t>
  </si>
  <si>
    <t xml:space="preserve">and visits of other Dignitaries             </t>
  </si>
  <si>
    <t>.121</t>
  </si>
  <si>
    <t xml:space="preserve">National Day celebrations                                                          </t>
  </si>
  <si>
    <t>.186</t>
  </si>
  <si>
    <t xml:space="preserve">Research and Communication Unit                                                    </t>
  </si>
  <si>
    <t>.203</t>
  </si>
  <si>
    <t>Organisation of Small Island Developing</t>
  </si>
  <si>
    <t>States Conference</t>
  </si>
  <si>
    <t>TOTAL - PRIVATE OFFICE AND</t>
  </si>
  <si>
    <t>02-103.001</t>
  </si>
  <si>
    <t>02-103.002</t>
  </si>
  <si>
    <t>TOURISM AUTHORITY - continued</t>
  </si>
  <si>
    <t>13-102.050</t>
  </si>
  <si>
    <t>AND FAMILY WELFARE  - comtinued</t>
  </si>
  <si>
    <t xml:space="preserve">CHILD DEVELOPMENT UNIT  - </t>
  </si>
  <si>
    <t>14-103.059</t>
  </si>
  <si>
    <t>TOTAL - CHILD DEVELOPMENT UNIT</t>
  </si>
  <si>
    <t>AND QUALITY OF LIFE - continued</t>
  </si>
  <si>
    <t>15-101.439</t>
  </si>
  <si>
    <t>NATIONAL HOSPITAL - continued</t>
  </si>
  <si>
    <t xml:space="preserve">carried forward </t>
  </si>
  <si>
    <t>15-104.054</t>
  </si>
  <si>
    <t>15-105.113</t>
  </si>
  <si>
    <t>SUPPORT SERVICES - continued</t>
  </si>
  <si>
    <t>16-101.011</t>
  </si>
  <si>
    <t xml:space="preserve">School Camps and other School </t>
  </si>
  <si>
    <t>Activities</t>
  </si>
  <si>
    <t>Donation to countries affected by</t>
  </si>
  <si>
    <t xml:space="preserve">functions                                         </t>
  </si>
  <si>
    <t>.196</t>
  </si>
  <si>
    <t xml:space="preserve">Operation costs Data Protection Office                                             </t>
  </si>
  <si>
    <t>.288</t>
  </si>
  <si>
    <t xml:space="preserve">Running costs of the Narcotics Bureau                                              </t>
  </si>
  <si>
    <t>.289</t>
  </si>
  <si>
    <t xml:space="preserve">Running costs of the Security Unit                                                 </t>
  </si>
  <si>
    <t>.389</t>
  </si>
  <si>
    <t xml:space="preserve">Prime Minister's Children's Fund                                                   </t>
  </si>
  <si>
    <t>.396</t>
  </si>
  <si>
    <t>Contribution to State Property</t>
  </si>
  <si>
    <t xml:space="preserve">Development Co Ltd                                  </t>
  </si>
  <si>
    <t>.416</t>
  </si>
  <si>
    <t>Grant to the Mauritius Oceanography</t>
  </si>
  <si>
    <t xml:space="preserve">Institute                                      </t>
  </si>
  <si>
    <t>TOTAL - DEFENCE AND</t>
  </si>
  <si>
    <t>HOME AFFAIRS</t>
  </si>
  <si>
    <t>02-104.152</t>
  </si>
  <si>
    <t xml:space="preserve">National Security Services                                                         </t>
  </si>
  <si>
    <t xml:space="preserve">TOTAL - NATIONAL SECURITY </t>
  </si>
  <si>
    <t>SERVICES</t>
  </si>
  <si>
    <t xml:space="preserve">GOVERNMENT INFORMATION </t>
  </si>
  <si>
    <t>02-105.001</t>
  </si>
  <si>
    <t>02-105.003</t>
  </si>
  <si>
    <t>.129</t>
  </si>
  <si>
    <t xml:space="preserve">News service                                                                       </t>
  </si>
  <si>
    <t>.130</t>
  </si>
  <si>
    <t xml:space="preserve">Press notices                                                                      </t>
  </si>
  <si>
    <t>.353</t>
  </si>
  <si>
    <t xml:space="preserve">Media Trust Fund                                                                   </t>
  </si>
  <si>
    <t xml:space="preserve">TOTAL - GOVERNMENT </t>
  </si>
  <si>
    <t>INFORMATION SERVICE</t>
  </si>
  <si>
    <t>02-106.001</t>
  </si>
  <si>
    <t>02-106.003</t>
  </si>
  <si>
    <t xml:space="preserve">Apparatus and supplies                                                             </t>
  </si>
  <si>
    <t>TOTAL - FORENSIC</t>
  </si>
  <si>
    <t>SCIENCE LABORATORY</t>
  </si>
  <si>
    <t>02-107.001</t>
  </si>
  <si>
    <t>02-107.003</t>
  </si>
  <si>
    <t>02-108.001</t>
  </si>
  <si>
    <t>02-108.003</t>
  </si>
  <si>
    <t>CIVIL STATUS DIVISION - continued</t>
  </si>
  <si>
    <t>.370</t>
  </si>
  <si>
    <t xml:space="preserve">Grant to Muslim Family Council                                                     </t>
  </si>
  <si>
    <t>General</t>
  </si>
  <si>
    <t>02-201.368</t>
  </si>
  <si>
    <t xml:space="preserve">Subsidy to Religious Bodies                                                        </t>
  </si>
  <si>
    <t>02-301.001</t>
  </si>
  <si>
    <t>02-301.002</t>
  </si>
  <si>
    <t>2-3. POLICE - continued</t>
  </si>
  <si>
    <t>GENERAL - continued</t>
  </si>
  <si>
    <t xml:space="preserve">Uniforms and equipment                                                             </t>
  </si>
  <si>
    <t>.106</t>
  </si>
  <si>
    <t xml:space="preserve">Medicine                                                                           </t>
  </si>
  <si>
    <t>.109</t>
  </si>
  <si>
    <t xml:space="preserve">Rations                                                                            </t>
  </si>
  <si>
    <t>.123</t>
  </si>
  <si>
    <t xml:space="preserve">Security equipment                                                                 </t>
  </si>
  <si>
    <t>.124</t>
  </si>
  <si>
    <t xml:space="preserve">Passports                                                                          </t>
  </si>
  <si>
    <t>.235</t>
  </si>
  <si>
    <t>Transfer of  prisoners and repatriation</t>
  </si>
  <si>
    <t xml:space="preserve">of foreigners in illegal situation          </t>
  </si>
  <si>
    <t>.236</t>
  </si>
  <si>
    <t xml:space="preserve">Sports and training                                                                </t>
  </si>
  <si>
    <t>.251</t>
  </si>
  <si>
    <t>Reorganisation of the Police Force</t>
  </si>
  <si>
    <t xml:space="preserve">(upgrading of skills)                            </t>
  </si>
  <si>
    <t>.252</t>
  </si>
  <si>
    <t xml:space="preserve">Rewards                                                                            </t>
  </si>
  <si>
    <t>.269</t>
  </si>
  <si>
    <t xml:space="preserve">Care of untried prisoners                                                          </t>
  </si>
  <si>
    <t>.270</t>
  </si>
  <si>
    <t xml:space="preserve">Barracks accommodations                                                            </t>
  </si>
  <si>
    <t>02-302.001</t>
  </si>
  <si>
    <t>02-302.003</t>
  </si>
  <si>
    <t>02-303.001</t>
  </si>
  <si>
    <t>SPECIAL MOBILE FORCE - continued</t>
  </si>
  <si>
    <t>02-303.003</t>
  </si>
  <si>
    <t>.128</t>
  </si>
  <si>
    <t>Operating expenses of Engineer</t>
  </si>
  <si>
    <t xml:space="preserve">Squadron                                            </t>
  </si>
  <si>
    <t>COMMISSION, PRETORIA</t>
  </si>
  <si>
    <t>02-304.001</t>
  </si>
  <si>
    <t>02-304.003</t>
  </si>
  <si>
    <t xml:space="preserve">plant and equipment                             </t>
  </si>
  <si>
    <t>.126</t>
  </si>
  <si>
    <t xml:space="preserve">Operating expenses of ships, aircraft, etc                                         </t>
  </si>
  <si>
    <t>HELICOPTER UNIT</t>
  </si>
  <si>
    <t>02-305.001</t>
  </si>
  <si>
    <t>02-305.003</t>
  </si>
  <si>
    <t>.125</t>
  </si>
  <si>
    <t xml:space="preserve">Running and maintenance of helicopters                                             </t>
  </si>
  <si>
    <t>TOTAL - HELICOPTER UNIT</t>
  </si>
  <si>
    <t>02-401.001</t>
  </si>
  <si>
    <t>02-401.002</t>
  </si>
  <si>
    <t>.105</t>
  </si>
  <si>
    <t xml:space="preserve">Paper and materials                                                                </t>
  </si>
  <si>
    <t>02-501.001</t>
  </si>
  <si>
    <t>02-501.003</t>
  </si>
  <si>
    <t>B. Other Charges Recurrent - contd</t>
  </si>
  <si>
    <t>.259</t>
  </si>
  <si>
    <t xml:space="preserve">Climate Change Activities                                                          </t>
  </si>
  <si>
    <t>TOTAL - METEOROLOGICAL</t>
  </si>
  <si>
    <t xml:space="preserve">2-6. MAURITIUS PRISONS </t>
  </si>
  <si>
    <t>02-601.001</t>
  </si>
  <si>
    <t>02-601.003</t>
  </si>
  <si>
    <t>Fees to Chairman and Members of</t>
  </si>
  <si>
    <t>.102</t>
  </si>
  <si>
    <t xml:space="preserve">Provisions and petty stores                                                        </t>
  </si>
  <si>
    <t>.183</t>
  </si>
  <si>
    <t>Conference of Eastern, Southern and</t>
  </si>
  <si>
    <t xml:space="preserve">Central Africa                                 </t>
  </si>
  <si>
    <t>.189</t>
  </si>
  <si>
    <t xml:space="preserve">Prisons Band                                                                       </t>
  </si>
  <si>
    <t xml:space="preserve">Committee                                  </t>
  </si>
  <si>
    <t>TOTAL - MAURITIUS PRISONS</t>
  </si>
  <si>
    <t>ECONOMIC DEVELOPMENT</t>
  </si>
  <si>
    <t>03-101.001</t>
  </si>
  <si>
    <t>03-101.002</t>
  </si>
  <si>
    <t>.140</t>
  </si>
  <si>
    <t xml:space="preserve">Transport, clearance, etc of stores                                                </t>
  </si>
  <si>
    <t>.141</t>
  </si>
  <si>
    <t xml:space="preserve">Freight charges - Rodrigues                                                        </t>
  </si>
  <si>
    <t>.144</t>
  </si>
  <si>
    <t>Contribution towards cost of United</t>
  </si>
  <si>
    <t>.208</t>
  </si>
  <si>
    <t xml:space="preserve">Horse Racing Board                                                                 </t>
  </si>
  <si>
    <t>.238</t>
  </si>
  <si>
    <t xml:space="preserve">Fees to witnesses                                                                  </t>
  </si>
  <si>
    <t xml:space="preserve">Security Services                                                                  </t>
  </si>
  <si>
    <t xml:space="preserve">Expenses in civil and criminal cases                                               </t>
  </si>
  <si>
    <t xml:space="preserve">Conference and Seminars                                                            </t>
  </si>
  <si>
    <t xml:space="preserve">Family Court                                                                       </t>
  </si>
  <si>
    <t>TOTAL - ENERGY SERVICES DIVISION</t>
  </si>
  <si>
    <t xml:space="preserve">TOTAL - WASTEWATER </t>
  </si>
  <si>
    <t>09-103.051</t>
  </si>
  <si>
    <t xml:space="preserve">TOTAL -DEPARTMENT OF </t>
  </si>
  <si>
    <t>14-101.101</t>
  </si>
  <si>
    <t>REGION 4  JAWAHARLAL</t>
  </si>
  <si>
    <t xml:space="preserve">Small Claims Tribunal                                                              </t>
  </si>
  <si>
    <t xml:space="preserve">Education                                         </t>
  </si>
  <si>
    <t>Contribution to Council of Legal</t>
  </si>
  <si>
    <t xml:space="preserve">Contribution to International </t>
  </si>
  <si>
    <t>Organisation(s)</t>
  </si>
  <si>
    <t>01-401.001</t>
  </si>
  <si>
    <t>01-401.002</t>
  </si>
  <si>
    <t>.062</t>
  </si>
  <si>
    <t>.253</t>
  </si>
  <si>
    <t xml:space="preserve">Luncheons                                                                          </t>
  </si>
  <si>
    <t xml:space="preserve">Printing of debates                                                                </t>
  </si>
  <si>
    <t>Contribution to the Mauritius Branch</t>
  </si>
  <si>
    <t xml:space="preserve">of the CPA                                    </t>
  </si>
  <si>
    <t xml:space="preserve">of the "APF"                                  </t>
  </si>
  <si>
    <t xml:space="preserve">Organisation(s)                                      </t>
  </si>
  <si>
    <t>01-501.001</t>
  </si>
  <si>
    <t>01-501.003</t>
  </si>
  <si>
    <t>.151</t>
  </si>
  <si>
    <t>.254</t>
  </si>
  <si>
    <t xml:space="preserve">Conferences and seminars                                                           </t>
  </si>
  <si>
    <t xml:space="preserve">Consultancy services                                                               </t>
  </si>
  <si>
    <t xml:space="preserve">1-6. PUBLIC AND DISCIPLINED </t>
  </si>
  <si>
    <t>FORCES SERVICE COMMISSIONS</t>
  </si>
  <si>
    <t>01-601.001</t>
  </si>
  <si>
    <t>AND FAMILY WELFARE</t>
  </si>
  <si>
    <t>WOMEN'S UNIT</t>
  </si>
  <si>
    <t>TOTAL - WOMEN'S UNIT</t>
  </si>
  <si>
    <t>CHILD DEVELOPMENT UNIT</t>
  </si>
  <si>
    <t>PLANNING AND RESEARCH UNIT</t>
  </si>
  <si>
    <t>TOTAL - PLANNING AND</t>
  </si>
  <si>
    <t>RESEARCH UNIT</t>
  </si>
  <si>
    <t>FAMILY WELFARE</t>
  </si>
  <si>
    <t>AND PROTECTION UNIT</t>
  </si>
  <si>
    <t>TOTAL - FAMILY WELFARE</t>
  </si>
  <si>
    <t>TOTAL -  MINISTRY OF WOMEN'S</t>
  </si>
  <si>
    <t>RIGHTS, CHILD DEVELOPMENT</t>
  </si>
  <si>
    <t>15-1. MINISTRY OF HEALTH</t>
  </si>
  <si>
    <t>AND QUALITY OF LIFE</t>
  </si>
  <si>
    <t>HOSPITAL SERVICES -  REGION 1</t>
  </si>
  <si>
    <t>JEETOO HOSPITAL</t>
  </si>
  <si>
    <t>REGION 1 JEETOO HOSPITAL</t>
  </si>
  <si>
    <t>HOSPITAL SERVICES - REGION 2</t>
  </si>
  <si>
    <t>SIR SEEWOOSAGUR RAMGOOLAM</t>
  </si>
  <si>
    <t>NATIONAL HOSPITAL</t>
  </si>
  <si>
    <t>TOTAL - HOSPITAL SERVICES -</t>
  </si>
  <si>
    <t>RAMGOOLAM NATIONAL HOSPITAL</t>
  </si>
  <si>
    <t>HOSPITAL SERVICES - REGION 3</t>
  </si>
  <si>
    <t>FLACQ HOSPITAL</t>
  </si>
  <si>
    <t>REGION 3 FLACQ HOSPITAL</t>
  </si>
  <si>
    <t>HOSPITAL SERVICES - REGION 4</t>
  </si>
  <si>
    <t>NEHRU HOSPITAL</t>
  </si>
  <si>
    <t>HOSPITAL SERVICES - REGION 5</t>
  </si>
  <si>
    <t>VICTORIA HOSPITAL</t>
  </si>
  <si>
    <t>REGION 5 VICTORIA HOSPITAL</t>
  </si>
  <si>
    <t>SUPPORT SERVICES</t>
  </si>
  <si>
    <t>TOTAL - SUPPORT SERVICES</t>
  </si>
  <si>
    <t>TOTAL - MINISTRY OF HEALTH</t>
  </si>
  <si>
    <t>16-1. MINISTRY OF EDUCATION</t>
  </si>
  <si>
    <t>AND SCIENTIFIC RESEARCH</t>
  </si>
  <si>
    <t>23-102.001</t>
  </si>
  <si>
    <t>23-102.002</t>
  </si>
  <si>
    <t>23-103.001</t>
  </si>
  <si>
    <t>23-103.003</t>
  </si>
  <si>
    <t>22-101.001</t>
  </si>
  <si>
    <t>22-101.002</t>
  </si>
  <si>
    <t xml:space="preserve">Training programme                                                                 </t>
  </si>
  <si>
    <t>.218</t>
  </si>
  <si>
    <t>.223</t>
  </si>
  <si>
    <t>.287</t>
  </si>
  <si>
    <t xml:space="preserve">Government Intranet System                                                         </t>
  </si>
  <si>
    <t xml:space="preserve">IT Security Unit                                                                   </t>
  </si>
  <si>
    <t xml:space="preserve">Legal assistance in "in forma pauperis"                                             </t>
  </si>
  <si>
    <t xml:space="preserve">Contribution to the International Institute </t>
  </si>
  <si>
    <t xml:space="preserve">Technology (ICT) Promotion      </t>
  </si>
  <si>
    <t>Information &amp; Communication</t>
  </si>
  <si>
    <t>.311</t>
  </si>
  <si>
    <t>.388</t>
  </si>
  <si>
    <t xml:space="preserve">Grant to National Computer Board                                                   </t>
  </si>
  <si>
    <t xml:space="preserve">Contribution to International                    </t>
  </si>
  <si>
    <t>22-102.001</t>
  </si>
  <si>
    <t>22-102.003</t>
  </si>
  <si>
    <t>22-103.001</t>
  </si>
  <si>
    <t>22-103.003</t>
  </si>
  <si>
    <t>22-104.001</t>
  </si>
  <si>
    <t>22-104.002</t>
  </si>
  <si>
    <t>.015</t>
  </si>
  <si>
    <t xml:space="preserve">Fees to Assessors                                                                  </t>
  </si>
  <si>
    <t>22-105.001</t>
  </si>
  <si>
    <t>22-106.001</t>
  </si>
  <si>
    <t xml:space="preserve">TECHNOLOGY AND </t>
  </si>
  <si>
    <t xml:space="preserve">21-1. MINISTRY OF LOCAL </t>
  </si>
  <si>
    <t xml:space="preserve">GOVERNMENTAND SOLID WASTE </t>
  </si>
  <si>
    <t>MANAGEMENT</t>
  </si>
  <si>
    <t>21-101.001</t>
  </si>
  <si>
    <t>21-101.002</t>
  </si>
  <si>
    <t>.213</t>
  </si>
  <si>
    <t xml:space="preserve">Promotion of Local Government                                                      </t>
  </si>
  <si>
    <t xml:space="preserve">Organisation(s)                     </t>
  </si>
  <si>
    <t>21-102.001</t>
  </si>
  <si>
    <t>21-102.003</t>
  </si>
  <si>
    <t>.351</t>
  </si>
  <si>
    <t xml:space="preserve">Grant in Aid to Local Authorities                                                  </t>
  </si>
  <si>
    <t>21-103.001</t>
  </si>
  <si>
    <t>21-103.003</t>
  </si>
  <si>
    <t>.165</t>
  </si>
  <si>
    <t>.166</t>
  </si>
  <si>
    <t>.172</t>
  </si>
  <si>
    <t>.173</t>
  </si>
  <si>
    <t>.207</t>
  </si>
  <si>
    <t>.431</t>
  </si>
  <si>
    <t>beaches</t>
  </si>
  <si>
    <t xml:space="preserve">Control and management of public </t>
  </si>
  <si>
    <t xml:space="preserve">Postage and stamps                                                                 </t>
  </si>
  <si>
    <t xml:space="preserve">Operation of transfer stations                                                     </t>
  </si>
  <si>
    <t xml:space="preserve">Operation of landfill sites                                                        </t>
  </si>
  <si>
    <t xml:space="preserve">National Awareness Campaigns                                                       </t>
  </si>
  <si>
    <t xml:space="preserve">Grant to Beach Authority                                                           </t>
  </si>
  <si>
    <t>21-201.001</t>
  </si>
  <si>
    <t>21-201.003</t>
  </si>
  <si>
    <t xml:space="preserve">Contribution to Recreation and Barracks </t>
  </si>
  <si>
    <t>Fund</t>
  </si>
  <si>
    <t>20-101.001</t>
  </si>
  <si>
    <t>20-101.002</t>
  </si>
  <si>
    <t>.104</t>
  </si>
  <si>
    <t xml:space="preserve">Apparatus and supplies for laboratory                                              </t>
  </si>
  <si>
    <t>.301</t>
  </si>
  <si>
    <t>.319</t>
  </si>
  <si>
    <t>.324</t>
  </si>
  <si>
    <t>.329</t>
  </si>
  <si>
    <t>.450</t>
  </si>
  <si>
    <t>.452</t>
  </si>
  <si>
    <t xml:space="preserve">Grant to Mauritius Film Development </t>
  </si>
  <si>
    <t xml:space="preserve">and Partnership Exchange of Mauritius" </t>
  </si>
  <si>
    <t>(SUBEX-M)</t>
  </si>
  <si>
    <t xml:space="preserve">Contribution to "Sub-contracting  </t>
  </si>
  <si>
    <t xml:space="preserve">Authority                                       </t>
  </si>
  <si>
    <t>Export Processing Zone Development</t>
  </si>
  <si>
    <t xml:space="preserve">Contribution to Mauritius Standards </t>
  </si>
  <si>
    <t>Bureau</t>
  </si>
  <si>
    <t>Development Authority</t>
  </si>
  <si>
    <t xml:space="preserve">Contribution to Mauritius Industrial </t>
  </si>
  <si>
    <t xml:space="preserve">Contribution to Enterprise Mauritius                                               </t>
  </si>
  <si>
    <t xml:space="preserve">Organisation(s)    </t>
  </si>
  <si>
    <t>FINANCIAL SERVICES DIVISION</t>
  </si>
  <si>
    <t>20-102.001</t>
  </si>
  <si>
    <t>20-102.003</t>
  </si>
  <si>
    <t>.300</t>
  </si>
  <si>
    <t>.323</t>
  </si>
  <si>
    <t>.387</t>
  </si>
  <si>
    <t>.390</t>
  </si>
  <si>
    <t xml:space="preserve">Laundering Group (ESAAMLG) Meeting      </t>
  </si>
  <si>
    <t xml:space="preserve">Grant to Financial Intelligence Unit                                               </t>
  </si>
  <si>
    <t xml:space="preserve">Agency           </t>
  </si>
  <si>
    <t xml:space="preserve">Grant to Financial Services Promotion </t>
  </si>
  <si>
    <t xml:space="preserve">Council        </t>
  </si>
  <si>
    <t>INTERNATIONAL TRADE DIVISION</t>
  </si>
  <si>
    <t>Substance Abusers"</t>
  </si>
  <si>
    <t>06-105.003</t>
  </si>
  <si>
    <t>.336</t>
  </si>
  <si>
    <t xml:space="preserve">Travelling and transport                                                             </t>
  </si>
  <si>
    <t>Grant to Financial Services Consultative</t>
  </si>
  <si>
    <t xml:space="preserve">Grant to Financial Reporting Council                                               </t>
  </si>
  <si>
    <t xml:space="preserve">TOTAL - FINANCIAL SERVICES </t>
  </si>
  <si>
    <t>20-103.001</t>
  </si>
  <si>
    <t>20-103.003</t>
  </si>
  <si>
    <t>.614</t>
  </si>
  <si>
    <t xml:space="preserve">Write-off of Advance Account                                                       </t>
  </si>
  <si>
    <t>20-104.001</t>
  </si>
  <si>
    <t xml:space="preserve">19 -1.  MINISTRY OF COMMERCE </t>
  </si>
  <si>
    <t>AND COOPERATIVES</t>
  </si>
  <si>
    <t>19-101.001</t>
  </si>
  <si>
    <t>19-101.002</t>
  </si>
  <si>
    <t>.205</t>
  </si>
  <si>
    <t>.211</t>
  </si>
  <si>
    <t>.258</t>
  </si>
  <si>
    <t>.263</t>
  </si>
  <si>
    <t xml:space="preserve">Competition Tribunal                                                               </t>
  </si>
  <si>
    <t xml:space="preserve">Office of Fair Trading                                                             </t>
  </si>
  <si>
    <t xml:space="preserve">Consumer Protection                                                                </t>
  </si>
  <si>
    <t xml:space="preserve">Monitoring Unit                                         </t>
  </si>
  <si>
    <t xml:space="preserve">Operating expenses, Market </t>
  </si>
  <si>
    <t xml:space="preserve">Monopolies and Mergers Commission                                                  </t>
  </si>
  <si>
    <t>19-201.001</t>
  </si>
  <si>
    <t>19-201.002</t>
  </si>
  <si>
    <t xml:space="preserve">Contribution to Local Organisation(s)                                              </t>
  </si>
  <si>
    <t>18-101.001</t>
  </si>
  <si>
    <t>18-101.002</t>
  </si>
  <si>
    <t>.224</t>
  </si>
  <si>
    <t>.225</t>
  </si>
  <si>
    <t>.246</t>
  </si>
  <si>
    <t>.359</t>
  </si>
  <si>
    <t>.371</t>
  </si>
  <si>
    <t>.372</t>
  </si>
  <si>
    <t>.376</t>
  </si>
  <si>
    <t>.379</t>
  </si>
  <si>
    <t>.380</t>
  </si>
  <si>
    <t>.382</t>
  </si>
  <si>
    <t>.383</t>
  </si>
  <si>
    <t>.393</t>
  </si>
  <si>
    <t>.398</t>
  </si>
  <si>
    <t>.426</t>
  </si>
  <si>
    <t>.427</t>
  </si>
  <si>
    <t>.430</t>
  </si>
  <si>
    <t>.436</t>
  </si>
  <si>
    <t>.438</t>
  </si>
  <si>
    <t>.507</t>
  </si>
  <si>
    <t xml:space="preserve">Cultural and artistic exchanges                                                    </t>
  </si>
  <si>
    <t xml:space="preserve">Promotion of arts and culture                                                      </t>
  </si>
  <si>
    <t xml:space="preserve">Unesco World Heritage List                       </t>
  </si>
  <si>
    <t>Inscription of Mauritian Sites on</t>
  </si>
  <si>
    <t xml:space="preserve">National Unity Award                                                               </t>
  </si>
  <si>
    <t xml:space="preserve">Grant to Aapravasi Ghat Trust Fund                                                 </t>
  </si>
  <si>
    <t xml:space="preserve">Grant to Cultural Centres                                                          </t>
  </si>
  <si>
    <t xml:space="preserve">Creative Writing in English       </t>
  </si>
  <si>
    <t>Contribution to President's Fund for</t>
  </si>
  <si>
    <t xml:space="preserve">Grant to National Heritage Fund                                                    </t>
  </si>
  <si>
    <t>EDUCATION DIRECTORATE -</t>
  </si>
  <si>
    <t>ZONE 1</t>
  </si>
  <si>
    <t>PORT- LOUIS AND THE NORTH</t>
  </si>
  <si>
    <t>TOTAL - ZONE 1</t>
  </si>
  <si>
    <t>AND THE EAST</t>
  </si>
  <si>
    <t>CUREPIPE AND THE SOUTH</t>
  </si>
  <si>
    <t>TOTAL - ZONE 3</t>
  </si>
  <si>
    <t>ZONE 4</t>
  </si>
  <si>
    <t>VACOAS/ PHOENIX, QUATRE</t>
  </si>
  <si>
    <t>BORNES AND THE WEST</t>
  </si>
  <si>
    <t>TOTAL - ZONE 4</t>
  </si>
  <si>
    <t>CAREERS GUIDANCE SERVICE</t>
  </si>
  <si>
    <t>TOTAL - CAREERS GUIDANCE</t>
  </si>
  <si>
    <t>TOTAL - MINISTRY OF EDUCATION</t>
  </si>
  <si>
    <t>17-1. MINISTRY OF FISHERIES</t>
  </si>
  <si>
    <t>TOTAL - MINISTRY OF FISHERIES</t>
  </si>
  <si>
    <t>18-1. MINISTRY OF ARTS</t>
  </si>
  <si>
    <t>AND CULTURE</t>
  </si>
  <si>
    <t>MAURITIUS INSTITUTE</t>
  </si>
  <si>
    <t>TOTAL - NATIONAL ARCHIVES</t>
  </si>
  <si>
    <t>TOTAL - MINISTRY OF COMMERCE</t>
  </si>
  <si>
    <t>19-2. COOPERATIVES</t>
  </si>
  <si>
    <t>TOTAL - COOPERATIVES</t>
  </si>
  <si>
    <t>20-1  MINISTRY OF INDUSTRY,</t>
  </si>
  <si>
    <t>FINANCIAL SERVICES AND</t>
  </si>
  <si>
    <t>CORPORATE AFFAIRS</t>
  </si>
  <si>
    <t>18-102.001</t>
  </si>
  <si>
    <t>TOTAL -  MAURITIUS INSTITUTE</t>
  </si>
  <si>
    <t>TOTAL - MINISTRY OF ARTS AND</t>
  </si>
  <si>
    <t>CULTURE</t>
  </si>
  <si>
    <t>18-201.001</t>
  </si>
  <si>
    <t>18-201.002</t>
  </si>
  <si>
    <t xml:space="preserve">Publication Fund    </t>
  </si>
  <si>
    <t>Contribution to Mauritius Archives</t>
  </si>
  <si>
    <t>17-101.001</t>
  </si>
  <si>
    <t>17-101.002</t>
  </si>
  <si>
    <t>.136</t>
  </si>
  <si>
    <t>.174</t>
  </si>
  <si>
    <t>.192</t>
  </si>
  <si>
    <t>.201</t>
  </si>
  <si>
    <t xml:space="preserve">Compensation to net fishermen                                                      </t>
  </si>
  <si>
    <t xml:space="preserve">Fisheries Training and Extension Centre                                            </t>
  </si>
  <si>
    <t xml:space="preserve">Fisheries Research                                                                 </t>
  </si>
  <si>
    <t xml:space="preserve">Contribution to Fishermen Welfare Fund                                             </t>
  </si>
  <si>
    <t>16-101.001</t>
  </si>
  <si>
    <t>16-101.002</t>
  </si>
  <si>
    <t>.145</t>
  </si>
  <si>
    <t>.149</t>
  </si>
  <si>
    <t>.150</t>
  </si>
  <si>
    <t>.185</t>
  </si>
  <si>
    <t>.191</t>
  </si>
  <si>
    <t>.281</t>
  </si>
  <si>
    <t>.283</t>
  </si>
  <si>
    <t>.286</t>
  </si>
  <si>
    <t>.290</t>
  </si>
  <si>
    <t>.294</t>
  </si>
  <si>
    <t>.306</t>
  </si>
  <si>
    <t>.307</t>
  </si>
  <si>
    <t>.312</t>
  </si>
  <si>
    <t>.315</t>
  </si>
  <si>
    <t>.317</t>
  </si>
  <si>
    <t>.318</t>
  </si>
  <si>
    <t>.360</t>
  </si>
  <si>
    <t>.361</t>
  </si>
  <si>
    <t>.369</t>
  </si>
  <si>
    <t>.377</t>
  </si>
  <si>
    <t>.381</t>
  </si>
  <si>
    <t>.394</t>
  </si>
  <si>
    <t>.400</t>
  </si>
  <si>
    <t>.421</t>
  </si>
  <si>
    <t>.422</t>
  </si>
  <si>
    <t>.423</t>
  </si>
  <si>
    <t>.433</t>
  </si>
  <si>
    <t>.434</t>
  </si>
  <si>
    <t>.440</t>
  </si>
  <si>
    <t>.444</t>
  </si>
  <si>
    <t>.446</t>
  </si>
  <si>
    <t>Exchanges</t>
  </si>
  <si>
    <t>Promotion of Educational and Scientific</t>
  </si>
  <si>
    <t xml:space="preserve">Adult, non-formal and further Education                                            </t>
  </si>
  <si>
    <t>National Accreditation and Equivalence</t>
  </si>
  <si>
    <t>National Curriculum Research and</t>
  </si>
  <si>
    <t>Development</t>
  </si>
  <si>
    <t xml:space="preserve">Human Values and Anti-drug Education                                               </t>
  </si>
  <si>
    <t xml:space="preserve">Consultancy Services                                                               </t>
  </si>
  <si>
    <t xml:space="preserve">School and Public Libraries                                                        </t>
  </si>
  <si>
    <t xml:space="preserve">CONFEMEN Conference year 2004                                                      </t>
  </si>
  <si>
    <t xml:space="preserve">Promotion of Educational Achievement                                               </t>
  </si>
  <si>
    <t xml:space="preserve">Computer Laboratories in Primary Schools                                           </t>
  </si>
  <si>
    <t>Secondary Schools Management</t>
  </si>
  <si>
    <t xml:space="preserve">Rajiv Gandhi Science Centre                                                        </t>
  </si>
  <si>
    <t xml:space="preserve">Tertiary Education Sector                                                          </t>
  </si>
  <si>
    <t xml:space="preserve">Mauritius Examinations Syndicate                                                   </t>
  </si>
  <si>
    <t xml:space="preserve">Private Secondary Schools Authority                                                </t>
  </si>
  <si>
    <t xml:space="preserve">Conservatoire de Musique Trust Fund                                                </t>
  </si>
  <si>
    <t xml:space="preserve">Grant to Mauritius Research Council                                                </t>
  </si>
  <si>
    <t xml:space="preserve">Grant in aid to Aided Schools                                                      </t>
  </si>
  <si>
    <t xml:space="preserve">Block grant to RCEA                                                                </t>
  </si>
  <si>
    <t xml:space="preserve">State of Mauritius Post-graduate </t>
  </si>
  <si>
    <t xml:space="preserve">World Hindi Secretariat                                                            </t>
  </si>
  <si>
    <t>Course</t>
  </si>
  <si>
    <t xml:space="preserve">Contribution to Local Organisations                                                </t>
  </si>
  <si>
    <t>Education</t>
  </si>
  <si>
    <t xml:space="preserve">Scholarships to foreign students                                                   </t>
  </si>
  <si>
    <t xml:space="preserve">State of Mauritius Scholarships                                                    </t>
  </si>
  <si>
    <t xml:space="preserve">National Scholarships                                    </t>
  </si>
  <si>
    <t>Sir Seewoosagur Ramgoolam</t>
  </si>
  <si>
    <t xml:space="preserve">Text Books                                                                         </t>
  </si>
  <si>
    <t xml:space="preserve">Biotechnology   </t>
  </si>
  <si>
    <t xml:space="preserve">MTMD Scholarship for I.T and </t>
  </si>
  <si>
    <t xml:space="preserve">SpeciaL Education Needs Sector                                                     </t>
  </si>
  <si>
    <t>Technical School Management Trust</t>
  </si>
  <si>
    <t xml:space="preserve">National Trade Certificate Foundation </t>
  </si>
  <si>
    <t>Contribution towards Pre-Primary</t>
  </si>
  <si>
    <t xml:space="preserve">Primary Schools Supplementary </t>
  </si>
  <si>
    <t>Feeding Project</t>
  </si>
  <si>
    <t xml:space="preserve">Fees      </t>
  </si>
  <si>
    <t>16-102.001</t>
  </si>
  <si>
    <t>16-102.002</t>
  </si>
  <si>
    <t>.005</t>
  </si>
  <si>
    <t>.229</t>
  </si>
  <si>
    <t>.271</t>
  </si>
  <si>
    <t xml:space="preserve">Physical Education and Sports                                                      </t>
  </si>
  <si>
    <t>16-103.001</t>
  </si>
  <si>
    <t>16-103.002</t>
  </si>
  <si>
    <t xml:space="preserve">Grant to Oriental Language Teachers                                                </t>
  </si>
  <si>
    <t>TOTAL - ZONE 2 - BEAU BASSIN /</t>
  </si>
  <si>
    <t>ROSE-HILL AND THE EAST</t>
  </si>
  <si>
    <t>SOUTH</t>
  </si>
  <si>
    <t>16-104.001</t>
  </si>
  <si>
    <t xml:space="preserve">Personal Emoluments                                                                 </t>
  </si>
  <si>
    <t>16-104.002</t>
  </si>
  <si>
    <t>16-105.001</t>
  </si>
  <si>
    <t>16-105.002</t>
  </si>
  <si>
    <t>16-106.001</t>
  </si>
  <si>
    <t>16-106.003</t>
  </si>
  <si>
    <t>COMPANIES DIVISION</t>
  </si>
  <si>
    <t>TOTAL - COMPANIES DIVISION</t>
  </si>
  <si>
    <t>INSURANCE DIVISION</t>
  </si>
  <si>
    <t>TOTAL - INSURANCE DIVISION</t>
  </si>
  <si>
    <t>TOTAL - MINISTRY OF INDUSTRY,</t>
  </si>
  <si>
    <t>FINANCIAL SERVICES</t>
  </si>
  <si>
    <t>AND CORPORATE AFFAIRS</t>
  </si>
  <si>
    <t>LOCAL AUTHORITIES</t>
  </si>
  <si>
    <t>TOTAL - LOCAL AUTHORITIES</t>
  </si>
  <si>
    <t>SOLID WASTE, BEACH</t>
  </si>
  <si>
    <t>MANAGEMENT AND FIELD</t>
  </si>
  <si>
    <t>SERVICES UNIT</t>
  </si>
  <si>
    <t>TOTAL - SOLID WASTE, BEACH</t>
  </si>
  <si>
    <t>TOTAL - MINISTRY OF LOCAL</t>
  </si>
  <si>
    <t>GOVERNMENT AND SOLID</t>
  </si>
  <si>
    <t>WASTE MANAGEMENT</t>
  </si>
  <si>
    <t>21-2. FIRE SERVICES</t>
  </si>
  <si>
    <t>TOTAL - FIRE SERVICES</t>
  </si>
  <si>
    <t>22-1. MINISTRY OF INFORMATION</t>
  </si>
  <si>
    <t>TECHNOLOGY AND</t>
  </si>
  <si>
    <t>TELECOMMUNICATIONS</t>
  </si>
  <si>
    <t>CENTRAL INFORMATICS BUREAU</t>
  </si>
  <si>
    <t>TOTAL - CENTRAL INFORMATICS</t>
  </si>
  <si>
    <t>BUREAU</t>
  </si>
  <si>
    <t>CENTRAL INFORMATION</t>
  </si>
  <si>
    <t>TOTAL - CENTRAL INFORMATION</t>
  </si>
  <si>
    <t>SYSTEMS DIVISION</t>
  </si>
  <si>
    <t>ICT APPEAL TRIBUNAL</t>
  </si>
  <si>
    <t>TOTAL - ICT APPEAL TRIBUNAL</t>
  </si>
  <si>
    <t>POSTAL SERVICES</t>
  </si>
  <si>
    <t>TOTAL - POSTAL SERVICES</t>
  </si>
  <si>
    <t>SAVINGS BANK</t>
  </si>
  <si>
    <t>TOTAL - SAVINGS BANK</t>
  </si>
  <si>
    <t>TOTAL- MINISTRY OF INFORMATION</t>
  </si>
  <si>
    <t>23-1. ATTORNEY-GENERAL'S</t>
  </si>
  <si>
    <t>OFFICE AND MINISTRY OF JUSTICE</t>
  </si>
  <si>
    <t>AND HUMAN RIGHTS</t>
  </si>
  <si>
    <t>TAX  APPEAL TRIBUNAL</t>
  </si>
  <si>
    <t>TOTAL - TAX APPEAL TRIBUNAL</t>
  </si>
  <si>
    <t>ENVIRONMENT APPEAL TRIBUNAL</t>
  </si>
  <si>
    <t>TRIBUNAL</t>
  </si>
  <si>
    <t>TOTAL - ATTORNEY-GENERAL'S</t>
  </si>
  <si>
    <t>24-1. MINISTRY OF TRAINING,</t>
  </si>
  <si>
    <t>TOTAL - MINISTRY OF TRAINING,</t>
  </si>
  <si>
    <t>24-2. EXTERNAL COMMUNICATIONS</t>
  </si>
  <si>
    <t>24-3. CIVIL AVIATION</t>
  </si>
  <si>
    <t>TOTAL - CIVIL AVIATION</t>
  </si>
  <si>
    <t>YOUTH DIVISION</t>
  </si>
  <si>
    <t>TOTAL - YOUTH DIVISION</t>
  </si>
  <si>
    <t>TOTAL - MINISTRY OF YOUTH</t>
  </si>
  <si>
    <t xml:space="preserve"> AND SPORTS</t>
  </si>
  <si>
    <t>26-1. MINISTRY OF SHIPPING,</t>
  </si>
  <si>
    <t>RODRIGUES AND OUTER ISLANDS</t>
  </si>
  <si>
    <t>SEA TRAINING SCHOOL</t>
  </si>
  <si>
    <t>TOTAL - SEA TRAINING SCHOOL</t>
  </si>
  <si>
    <t>TOTAL - MINISTRY OF SHIPPING,</t>
  </si>
  <si>
    <t>26-2. RODRIGUES</t>
  </si>
  <si>
    <t>TOTAL - RODRIGUES</t>
  </si>
  <si>
    <t>REPORT OUTPUT</t>
  </si>
  <si>
    <t>ADVANCED SPREADSHEET-II</t>
  </si>
  <si>
    <t>FORMATTED</t>
  </si>
  <si>
    <t>APPS@PRD</t>
  </si>
  <si>
    <t>ORIGINAL</t>
  </si>
  <si>
    <t>Provisions</t>
  </si>
  <si>
    <t>_x000C_</t>
  </si>
  <si>
    <t>1-1. OFFICE OF THE PRESIDENT</t>
  </si>
  <si>
    <t>A. Personal Emoluments</t>
  </si>
  <si>
    <t>B. Other Charges Recurrent</t>
  </si>
  <si>
    <t>Net amount under the Provisions</t>
  </si>
  <si>
    <t>1-3.  JUDICIAL</t>
  </si>
  <si>
    <t>TOTAL - JUDICIAL</t>
  </si>
  <si>
    <t>1-4.  NATIONAL ASSEMBLY</t>
  </si>
  <si>
    <t>TOTAL - NATIONAL ASSEMBLY</t>
  </si>
  <si>
    <t>1-5. NATIONAL  AUDIT OFFICE</t>
  </si>
  <si>
    <t>TOTAL - NATIONAL AUDIT OFFICE</t>
  </si>
  <si>
    <t>SERVICE COMMISSION</t>
  </si>
  <si>
    <t>1-7. OMBUDSMAN'S OFFICE</t>
  </si>
  <si>
    <t>TOTAL - OMBUDSMAN'S OFFICE</t>
  </si>
  <si>
    <t>COMMISSION</t>
  </si>
  <si>
    <t>B. Other  Charges Recurrent</t>
  </si>
  <si>
    <t>TOTAL - LOCAL GOVERNMENT</t>
  </si>
  <si>
    <t>TOTAL - CENTRAL TENDER BOARD</t>
  </si>
  <si>
    <t>1-14. INDEPENDENT COMMISSION</t>
  </si>
  <si>
    <t>AGAINST CORRUPTION</t>
  </si>
  <si>
    <t>TOTAL - INDEPENDENT COMMISSION</t>
  </si>
  <si>
    <t>GENERAL</t>
  </si>
  <si>
    <t>TOTAL - NATIONAL HUMAN</t>
  </si>
  <si>
    <t>RIGHTS COMMISSION</t>
  </si>
  <si>
    <t>1-16. OMBUDSPERSON FOR</t>
  </si>
  <si>
    <t>CHILDREN'S OFFICE</t>
  </si>
  <si>
    <t>TOTAL - OMBUDSPERSON FOR</t>
  </si>
  <si>
    <t>TOTAL - CABINET OFFICE</t>
  </si>
  <si>
    <t>DEFENCE AND HOME AFFAIRS</t>
  </si>
  <si>
    <t>NATIONAL SECURITY SERVICES</t>
  </si>
  <si>
    <t>FORENSIC SCIENCE LABORATORY</t>
  </si>
  <si>
    <t>PAY RESEARCH BUREAU</t>
  </si>
  <si>
    <t>TOTAL - PAY RESEARCH BUREAU</t>
  </si>
  <si>
    <t>CIVIL STATUS DIVISION</t>
  </si>
  <si>
    <t>TOTAL - CIVIL STATUS DIVISION</t>
  </si>
  <si>
    <t>2-2. RELIGIOUS SUBSIDY</t>
  </si>
  <si>
    <t>TOTAL - RELIGIOUS SUBSIDY</t>
  </si>
  <si>
    <t>2-3. POLICE</t>
  </si>
  <si>
    <t>TOTAL - GENERAL</t>
  </si>
  <si>
    <t xml:space="preserve">reform of the Tobacco Board                     </t>
  </si>
  <si>
    <t>PAMPLEMOUSSES -continued</t>
  </si>
  <si>
    <t xml:space="preserve">TOTAL - SIR SEEWOOSAGUR </t>
  </si>
  <si>
    <t xml:space="preserve">RAMGOOLAM BOTANICAL </t>
  </si>
  <si>
    <t>GARDEN - PAMPLEMOUSSES</t>
  </si>
  <si>
    <t>11-102.056</t>
  </si>
  <si>
    <t xml:space="preserve">Postage stamps                                                                    </t>
  </si>
  <si>
    <t xml:space="preserve">and other Councils for professions     </t>
  </si>
  <si>
    <t>allied to medicine</t>
  </si>
  <si>
    <t xml:space="preserve">Grant to NGOs for Anti-Smoking </t>
  </si>
  <si>
    <t>JAWAHARLAL NEHRU HOSPITAL</t>
  </si>
  <si>
    <t xml:space="preserve">Publications and press notices                                                                       </t>
  </si>
  <si>
    <t xml:space="preserve">programme            </t>
  </si>
  <si>
    <t xml:space="preserve">Services Agency        </t>
  </si>
  <si>
    <t>TOTAL - POLICE BAND</t>
  </si>
  <si>
    <t>SPECIAL MOBILE FORCE</t>
  </si>
  <si>
    <t>TOTAL - SPECIAL MOBILE FORCE</t>
  </si>
  <si>
    <t>NATIONAL COAST GUARD</t>
  </si>
  <si>
    <t>TOTAL - NATIONAL COAST GUARD</t>
  </si>
  <si>
    <t>TOTAL -  POLICE</t>
  </si>
  <si>
    <t>2-4. PRINTING DEPARTMENT</t>
  </si>
  <si>
    <t>TOTAL -  PRINTING DEPARTMENT</t>
  </si>
  <si>
    <t>2-5. METEOROLOGICAL SERVICES</t>
  </si>
  <si>
    <t>26-101.001</t>
  </si>
  <si>
    <t>26-101.002</t>
  </si>
  <si>
    <t>.063</t>
  </si>
  <si>
    <t>.064</t>
  </si>
  <si>
    <t>.199</t>
  </si>
  <si>
    <t>.245</t>
  </si>
  <si>
    <t>.326</t>
  </si>
  <si>
    <t>.332</t>
  </si>
  <si>
    <t>.339</t>
  </si>
  <si>
    <t>.385</t>
  </si>
  <si>
    <t>.386</t>
  </si>
  <si>
    <t>.420</t>
  </si>
  <si>
    <t xml:space="preserve">Organisation(s)           </t>
  </si>
  <si>
    <t xml:space="preserve">Contribution to Seafarer's Welfare Fund                                            </t>
  </si>
  <si>
    <t xml:space="preserve">Payment of Ferry Boat across G.R.S.E.                                              </t>
  </si>
  <si>
    <t xml:space="preserve">Contribution to Regional Port State </t>
  </si>
  <si>
    <t>Control</t>
  </si>
  <si>
    <t>Contribution to International</t>
  </si>
  <si>
    <t xml:space="preserve">Grant to Agalega Island Council                                                    </t>
  </si>
  <si>
    <t>Corporation</t>
  </si>
  <si>
    <t xml:space="preserve">Grant to Outer Islands Development  </t>
  </si>
  <si>
    <t xml:space="preserve">to Rodrigues and the Outer Islands           </t>
  </si>
  <si>
    <t xml:space="preserve">Contribution to the Shipping Services </t>
  </si>
  <si>
    <t xml:space="preserve">plant and equipment      </t>
  </si>
  <si>
    <t xml:space="preserve">Other operating expenses                                                           </t>
  </si>
  <si>
    <t xml:space="preserve">Global Maritime Distress and Safety </t>
  </si>
  <si>
    <t>26-102.001</t>
  </si>
  <si>
    <t>26-102.003</t>
  </si>
  <si>
    <t xml:space="preserve">plant and equipment          </t>
  </si>
  <si>
    <t xml:space="preserve">Training for seamen                                                                </t>
  </si>
  <si>
    <t>Maintenance of buildings, grounds,</t>
  </si>
  <si>
    <t>26-201.001</t>
  </si>
  <si>
    <t>26-201.003</t>
  </si>
  <si>
    <t>.146</t>
  </si>
  <si>
    <t>.164</t>
  </si>
  <si>
    <t>.352</t>
  </si>
  <si>
    <t xml:space="preserve">plant and equipment  </t>
  </si>
  <si>
    <t xml:space="preserve">Maintenance of buildings, grounds, </t>
  </si>
  <si>
    <t xml:space="preserve">artistic exchanges             </t>
  </si>
  <si>
    <t xml:space="preserve">Promotion of educational, cultural and </t>
  </si>
  <si>
    <t xml:space="preserve">Maison D'accueil                                                                   </t>
  </si>
  <si>
    <t>Contribution to Rodrigues Regional</t>
  </si>
  <si>
    <t>Assembly</t>
  </si>
  <si>
    <t>AND SPORTS</t>
  </si>
  <si>
    <t xml:space="preserve">25-1. MINISTRY OF YOUTH </t>
  </si>
  <si>
    <t>25-101.001</t>
  </si>
  <si>
    <t>25-101.002</t>
  </si>
  <si>
    <t>.011</t>
  </si>
  <si>
    <t>.154</t>
  </si>
  <si>
    <t>.178</t>
  </si>
  <si>
    <t>.200</t>
  </si>
  <si>
    <t>.239</t>
  </si>
  <si>
    <t>.240</t>
  </si>
  <si>
    <t>.241</t>
  </si>
  <si>
    <t>.268</t>
  </si>
  <si>
    <t>.278</t>
  </si>
  <si>
    <t>.366</t>
  </si>
  <si>
    <t xml:space="preserve">Boards and Committees                              </t>
  </si>
  <si>
    <t xml:space="preserve">Fees to Chairman and Members of </t>
  </si>
  <si>
    <t xml:space="preserve">plant and equipment             </t>
  </si>
  <si>
    <t xml:space="preserve">Infrastructure        </t>
  </si>
  <si>
    <t>Maintenance and cleaning of Sports</t>
  </si>
  <si>
    <t xml:space="preserve">Security services                                                                  </t>
  </si>
  <si>
    <t xml:space="preserve">Promotion of sports activities                                                     </t>
  </si>
  <si>
    <t xml:space="preserve">Major International Sporting events                                                </t>
  </si>
  <si>
    <t xml:space="preserve">National Training Centres                                                          </t>
  </si>
  <si>
    <t xml:space="preserve">Secondary School Sports Activities                                                 </t>
  </si>
  <si>
    <t xml:space="preserve">Dissemination of Information                                                       </t>
  </si>
  <si>
    <t xml:space="preserve">Junior and Senior African Championships                                            </t>
  </si>
  <si>
    <t xml:space="preserve">Sport de Masse                                                                     </t>
  </si>
  <si>
    <t xml:space="preserve">National Teams                                                                     </t>
  </si>
  <si>
    <t xml:space="preserve">Expenses related to regionalisation                                                </t>
  </si>
  <si>
    <t xml:space="preserve">Contribution to Trust Fund for </t>
  </si>
  <si>
    <t xml:space="preserve">Excellence in Sports                                </t>
  </si>
  <si>
    <t xml:space="preserve">Contribution to Mauritius Sports Council                                           </t>
  </si>
  <si>
    <t xml:space="preserve">Organisation(s)                   </t>
  </si>
  <si>
    <t>25-102.001</t>
  </si>
  <si>
    <t>25-102..002</t>
  </si>
  <si>
    <t>.134</t>
  </si>
  <si>
    <t>.147</t>
  </si>
  <si>
    <t xml:space="preserve">Youth exchanges                                                                    </t>
  </si>
  <si>
    <t xml:space="preserve">Promotion of Youth activities                                                      </t>
  </si>
  <si>
    <t xml:space="preserve">Contribution to National Youth Council                                             </t>
  </si>
  <si>
    <t xml:space="preserve">SKILLS DEVELOPMENT, </t>
  </si>
  <si>
    <t>COMMUNICATIONS</t>
  </si>
  <si>
    <t>PRODUCTIVITY AND EXTERNAL</t>
  </si>
  <si>
    <t>24-101.001</t>
  </si>
  <si>
    <t>24-101.002</t>
  </si>
  <si>
    <t>.309</t>
  </si>
  <si>
    <t>.335</t>
  </si>
  <si>
    <t>.409</t>
  </si>
  <si>
    <t xml:space="preserve">Human Resource Development Council                                                 </t>
  </si>
  <si>
    <t xml:space="preserve">Authority        </t>
  </si>
  <si>
    <t>Contribution to Mauritius Qualifications</t>
  </si>
  <si>
    <t xml:space="preserve">National Productivity and </t>
  </si>
  <si>
    <t>Competitiveness Council</t>
  </si>
  <si>
    <t>24-201.001</t>
  </si>
  <si>
    <t>24-201.003</t>
  </si>
  <si>
    <t>.226</t>
  </si>
  <si>
    <t xml:space="preserve">Operating expenses - Air Access </t>
  </si>
  <si>
    <t>Policy Unit</t>
  </si>
  <si>
    <t>24-301.001</t>
  </si>
  <si>
    <t>24-301.003</t>
  </si>
  <si>
    <t>.131</t>
  </si>
  <si>
    <t>.132</t>
  </si>
  <si>
    <t>.260</t>
  </si>
  <si>
    <t xml:space="preserve">Equipment (ACC)                                        </t>
  </si>
  <si>
    <t>Maintenance of Aeronautical</t>
  </si>
  <si>
    <t xml:space="preserve">Flight operations Technical Support                                                </t>
  </si>
  <si>
    <t xml:space="preserve">W/T and R/T equipment and spares                                                   </t>
  </si>
  <si>
    <t xml:space="preserve">Insurance premium                                                                  </t>
  </si>
  <si>
    <t xml:space="preserve">Organisation(s)      </t>
  </si>
  <si>
    <t xml:space="preserve">TOTAL - ENVIRONMENT APPEAL </t>
  </si>
  <si>
    <t>23-101.001</t>
  </si>
  <si>
    <t>23-101.002</t>
  </si>
  <si>
    <t>.210</t>
  </si>
  <si>
    <t>.214</t>
  </si>
  <si>
    <t>.296</t>
  </si>
  <si>
    <t xml:space="preserve">GOVERNMENT AND SOLID WASTE </t>
  </si>
  <si>
    <t xml:space="preserve">ICT Advisory Council                                                               </t>
  </si>
  <si>
    <t xml:space="preserve">Law Reform Commission                                                              </t>
  </si>
  <si>
    <t>Rights</t>
  </si>
  <si>
    <t xml:space="preserve">International Conference on Human </t>
  </si>
  <si>
    <t>03-203.002</t>
  </si>
  <si>
    <t>03-205.002</t>
  </si>
  <si>
    <t>04-102.053</t>
  </si>
  <si>
    <t>TOTAL - PUBLIC SERVICE PENSIONS</t>
  </si>
  <si>
    <t>Contribution to the "National Savings</t>
  </si>
  <si>
    <t>Fund"</t>
  </si>
  <si>
    <t xml:space="preserve">INTERNATIONAL TRADE AND </t>
  </si>
  <si>
    <t>4-1. MINISTRY OF FOREIGN AFFAIRS,</t>
  </si>
  <si>
    <t>SECTOR - continued</t>
  </si>
  <si>
    <t>MINISTRY - continued</t>
  </si>
  <si>
    <t>HANDICRAFT DIVISION - continued</t>
  </si>
  <si>
    <t>Operating costs, Mauritius Embassy,</t>
  </si>
  <si>
    <t>B. Other Charges Recurrent -contd.</t>
  </si>
  <si>
    <t>&amp; REFORM INSTITUTIONS</t>
  </si>
  <si>
    <t>&amp; REFORM INSTITUTIONS - continued</t>
  </si>
  <si>
    <t>SOLIDARITY - continued</t>
  </si>
  <si>
    <t>06-102.377</t>
  </si>
  <si>
    <t xml:space="preserve">Contribution to the National Pension </t>
  </si>
  <si>
    <t>INFRASTRUCTURE AND LAND</t>
  </si>
  <si>
    <t>TRANSPORT - continued</t>
  </si>
  <si>
    <t>07-101.056</t>
  </si>
  <si>
    <t>06-101.056</t>
  </si>
  <si>
    <t>7-2.  LAND TRANSPORT - continued</t>
  </si>
  <si>
    <t>07-201.167</t>
  </si>
  <si>
    <t>UTILITIES - continued</t>
  </si>
  <si>
    <t>08-101.055</t>
  </si>
  <si>
    <t xml:space="preserve">TOTAL - MINISTRY OF PUBLIC </t>
  </si>
  <si>
    <t>ENERGY SERVICES DIVISION -</t>
  </si>
  <si>
    <t>carrried forward</t>
  </si>
  <si>
    <t>08-102.176</t>
  </si>
  <si>
    <t>NATURAL RESOURCES - continued</t>
  </si>
  <si>
    <t>AGRICULTURE - continued</t>
  </si>
  <si>
    <t>09-102.055</t>
  </si>
  <si>
    <t>09-104.176</t>
  </si>
  <si>
    <t>FORESTS - continued</t>
  </si>
  <si>
    <t>UNIT - continued</t>
  </si>
  <si>
    <t>10-101.052</t>
  </si>
  <si>
    <t>AND EMPLOYMENT - continued</t>
  </si>
  <si>
    <t>11-101.011</t>
  </si>
  <si>
    <t>EMPLOYMENT DIVISION</t>
  </si>
  <si>
    <t>TOTAL - EMPLOYMENT SERVICE</t>
  </si>
  <si>
    <t>AND LEISURE - continued</t>
  </si>
  <si>
    <t xml:space="preserve">Savings Culture Campaign                                                           </t>
  </si>
  <si>
    <t>.299</t>
  </si>
  <si>
    <t xml:space="preserve">Management Unit                                         </t>
  </si>
  <si>
    <t>Grant to National Economic and Social</t>
  </si>
  <si>
    <t xml:space="preserve">Council                                      </t>
  </si>
  <si>
    <t>.327</t>
  </si>
  <si>
    <t xml:space="preserve">Grant to Mauritius Freeport Authority                                              </t>
  </si>
  <si>
    <t>.333</t>
  </si>
  <si>
    <t xml:space="preserve">Mauritius Revenue Authority                                                        </t>
  </si>
  <si>
    <t>.378</t>
  </si>
  <si>
    <t xml:space="preserve">Gaming Control Board                                                               </t>
  </si>
  <si>
    <t>.424</t>
  </si>
  <si>
    <t xml:space="preserve">Contribution to Board of Investment                                                </t>
  </si>
  <si>
    <t>.501</t>
  </si>
  <si>
    <t>Bilateral Co-operation with selected</t>
  </si>
  <si>
    <t xml:space="preserve">countries                                     </t>
  </si>
  <si>
    <t xml:space="preserve">Office equipment and furniture                                                    </t>
  </si>
  <si>
    <t>03-201.001</t>
  </si>
  <si>
    <t>03-201.002</t>
  </si>
  <si>
    <t>.177</t>
  </si>
  <si>
    <t>Running expenses of the Tax Training</t>
  </si>
  <si>
    <t xml:space="preserve">School                                        </t>
  </si>
  <si>
    <t>03-202.001</t>
  </si>
  <si>
    <t>03-202.002</t>
  </si>
  <si>
    <t xml:space="preserve">TOTAL - LARGE TAXPAYER </t>
  </si>
  <si>
    <t>03-203.001</t>
  </si>
  <si>
    <t>.222</t>
  </si>
  <si>
    <t>Network for Customs Management</t>
  </si>
  <si>
    <t xml:space="preserve">Systems                                             </t>
  </si>
  <si>
    <t xml:space="preserve">TOTAL - CUSTOMS &amp; EXCISE </t>
  </si>
  <si>
    <t>03-204.001</t>
  </si>
  <si>
    <t xml:space="preserve">TOTAL - VALUE ADDED TAX </t>
  </si>
  <si>
    <t>03-205.001</t>
  </si>
  <si>
    <t xml:space="preserve">REGISTRAR-GENERAL'S </t>
  </si>
  <si>
    <t>03-206.001</t>
  </si>
  <si>
    <t>DEPARTMENT - continued</t>
  </si>
  <si>
    <t>03-206.003</t>
  </si>
  <si>
    <t>03-301.001</t>
  </si>
  <si>
    <t>03-301.003</t>
  </si>
  <si>
    <t>.006</t>
  </si>
  <si>
    <t xml:space="preserve">Allowance in lieu of passages                                                      </t>
  </si>
  <si>
    <t>3-3. TREASURY - continued</t>
  </si>
  <si>
    <t>Compensation arising out of Government</t>
  </si>
  <si>
    <t xml:space="preserve">liability                                   </t>
  </si>
  <si>
    <t>.137</t>
  </si>
  <si>
    <t>Expenses and allowances of Ministers</t>
  </si>
  <si>
    <t xml:space="preserve">attending conferences                         </t>
  </si>
  <si>
    <t>.138</t>
  </si>
  <si>
    <t>Expenses and allowances of Delegates</t>
  </si>
  <si>
    <t xml:space="preserve">on mission outside Mauritius                  </t>
  </si>
  <si>
    <t>.139</t>
  </si>
  <si>
    <t>Expenses of Commissions of enquiry</t>
  </si>
  <si>
    <t/>
  </si>
  <si>
    <t xml:space="preserve">and committees                                  </t>
  </si>
  <si>
    <t>142</t>
  </si>
  <si>
    <t xml:space="preserve">Passages                                                                           </t>
  </si>
  <si>
    <t>.143</t>
  </si>
  <si>
    <t>Expenses and allowances i.c.w.</t>
  </si>
  <si>
    <t>professional and technical assistance</t>
  </si>
  <si>
    <t xml:space="preserve">from abroad        </t>
  </si>
  <si>
    <t>260</t>
  </si>
  <si>
    <t>.261</t>
  </si>
  <si>
    <t xml:space="preserve">Safes                                                                              </t>
  </si>
  <si>
    <t>.303</t>
  </si>
  <si>
    <t xml:space="preserve">Implementation of PRB Report - </t>
  </si>
  <si>
    <t>Parastatal/Statutory Bodies/</t>
  </si>
  <si>
    <t xml:space="preserve">Local Authorities        </t>
  </si>
  <si>
    <t>.304</t>
  </si>
  <si>
    <t>.305</t>
  </si>
  <si>
    <t>Implementation of PRB(Errors,Omissions</t>
  </si>
  <si>
    <t>.356</t>
  </si>
  <si>
    <t xml:space="preserve">Mauritius Ex-Services Trust Fund Board                                             </t>
  </si>
  <si>
    <t>.613</t>
  </si>
  <si>
    <t xml:space="preserve">Refund of revenue                                                                  </t>
  </si>
  <si>
    <t>03-401.001</t>
  </si>
  <si>
    <t>03-401.003</t>
  </si>
  <si>
    <t>.249</t>
  </si>
  <si>
    <t xml:space="preserve">Household survey for Rodrigues                                                     </t>
  </si>
  <si>
    <t>.262</t>
  </si>
  <si>
    <t xml:space="preserve">Multipurpose household survey                                                      </t>
  </si>
  <si>
    <t>.293</t>
  </si>
  <si>
    <t xml:space="preserve">Statistics Advisory Council                                                        </t>
  </si>
  <si>
    <t>TOTAL - CENTRAL STATISTICS</t>
  </si>
  <si>
    <t xml:space="preserve"> OFFICE</t>
  </si>
  <si>
    <t>03-501.001</t>
  </si>
  <si>
    <t>03-501.003</t>
  </si>
  <si>
    <t>03-601.601</t>
  </si>
  <si>
    <t xml:space="preserve">External Debt                                                                      </t>
  </si>
  <si>
    <t>.602</t>
  </si>
  <si>
    <t xml:space="preserve">Internal Debt                                                                      </t>
  </si>
  <si>
    <t>.603</t>
  </si>
  <si>
    <t xml:space="preserve">Short Term Borrowings                                                              </t>
  </si>
  <si>
    <t>03-602.604</t>
  </si>
  <si>
    <t>03-603.607</t>
  </si>
  <si>
    <t>03-604.605</t>
  </si>
  <si>
    <t>03-701.004</t>
  </si>
  <si>
    <t>03-701.400</t>
  </si>
  <si>
    <t xml:space="preserve">National Assembly Retiring Allowances                                              </t>
  </si>
  <si>
    <t>03-701.411</t>
  </si>
  <si>
    <t xml:space="preserve">Pensions                                                                           </t>
  </si>
  <si>
    <t>.412</t>
  </si>
  <si>
    <t xml:space="preserve">Gratuities                                                                         </t>
  </si>
  <si>
    <t>.413</t>
  </si>
  <si>
    <t xml:space="preserve">Compassionate allowances                                                           </t>
  </si>
  <si>
    <t>.414</t>
  </si>
  <si>
    <t xml:space="preserve">Civil Service Family Protection Scheme                                             </t>
  </si>
  <si>
    <t>04-101.001</t>
  </si>
  <si>
    <t>04-101.002</t>
  </si>
  <si>
    <t>.133</t>
  </si>
  <si>
    <t>Expenses of Mauritian Consulates</t>
  </si>
  <si>
    <t xml:space="preserve">abroad                                            </t>
  </si>
  <si>
    <t>.135</t>
  </si>
  <si>
    <t xml:space="preserve">Opening of new missions                                                            </t>
  </si>
  <si>
    <t>.219</t>
  </si>
  <si>
    <t xml:space="preserve">Moscow                                           </t>
  </si>
  <si>
    <t>.220</t>
  </si>
  <si>
    <t xml:space="preserve">Opening of Embassy, Latin America                                                  </t>
  </si>
  <si>
    <t>.244</t>
  </si>
  <si>
    <t>.505</t>
  </si>
  <si>
    <t xml:space="preserve">natural disasters                                </t>
  </si>
  <si>
    <t>COMMISSION, LONDON</t>
  </si>
  <si>
    <t>04-102.001</t>
  </si>
  <si>
    <t>04-102.002</t>
  </si>
  <si>
    <t xml:space="preserve">Rent and rates                                                                     </t>
  </si>
  <si>
    <t xml:space="preserve">MAURITIUS EMBASSY, </t>
  </si>
  <si>
    <t>WASHINGTON</t>
  </si>
  <si>
    <t>04-103.001</t>
  </si>
  <si>
    <t>04-103.002</t>
  </si>
  <si>
    <t xml:space="preserve">TOTAL - MAURITIUS EMBASSY, </t>
  </si>
  <si>
    <t>04-104.001</t>
  </si>
  <si>
    <t xml:space="preserve">brought forward </t>
  </si>
  <si>
    <t>04-104.002</t>
  </si>
  <si>
    <t>04-105.001</t>
  </si>
  <si>
    <t>04-105.002</t>
  </si>
  <si>
    <t>PARIS</t>
  </si>
  <si>
    <t>04-106.001</t>
  </si>
  <si>
    <t>04-106.002</t>
  </si>
  <si>
    <t xml:space="preserve">TOTAL - MAURITIUS HIGH </t>
  </si>
  <si>
    <t>COMMISSION, NEW DELHI</t>
  </si>
  <si>
    <t>ISLAMABAD</t>
  </si>
  <si>
    <t>04-107.001</t>
  </si>
  <si>
    <t>04-107.002</t>
  </si>
  <si>
    <t>16-101.325</t>
  </si>
  <si>
    <t xml:space="preserve">PORT- LOUIS AND THE NORTH -  </t>
  </si>
  <si>
    <t xml:space="preserve">requisites                                          </t>
  </si>
  <si>
    <t>Teaching aids and other school</t>
  </si>
  <si>
    <t>BORNES AND THE WEST - continued</t>
  </si>
  <si>
    <t>16-105.057</t>
  </si>
  <si>
    <t xml:space="preserve"> requisites             </t>
  </si>
  <si>
    <t xml:space="preserve">AND CULTURE -continued </t>
  </si>
  <si>
    <t>18-101.012</t>
  </si>
  <si>
    <t xml:space="preserve">Monuments                                              </t>
  </si>
  <si>
    <t xml:space="preserve">Upkeep of Declared National </t>
  </si>
  <si>
    <t>TOTAL -  MAURITIUS HIGH</t>
  </si>
  <si>
    <t>18-101.443</t>
  </si>
  <si>
    <t>19-2. COOPERATIVES - continued</t>
  </si>
  <si>
    <t>19-201.051</t>
  </si>
  <si>
    <t>CORPORATE AFFAIRS - continued</t>
  </si>
  <si>
    <t>20-101.059</t>
  </si>
  <si>
    <t>FINANCIAL SERVICES DIVISION -</t>
  </si>
  <si>
    <t>MANAGEMENT - continued</t>
  </si>
  <si>
    <t>SERVICES UNIT - continued</t>
  </si>
  <si>
    <t>21-2. FIRE SERVICES - continued</t>
  </si>
  <si>
    <t>21-201.051</t>
  </si>
  <si>
    <t>TELECOMMUNICATIONS - continued</t>
  </si>
  <si>
    <t>22-101.101</t>
  </si>
  <si>
    <t>AND HUMAN RIGHTS - continued</t>
  </si>
  <si>
    <t xml:space="preserve">TOTAL - EXTERNAL   </t>
  </si>
  <si>
    <t>AND SPORTS - continued</t>
  </si>
  <si>
    <t>MAURITIUS EMBASSY, BRUSSELS</t>
  </si>
  <si>
    <t>04-108.001</t>
  </si>
  <si>
    <t>04-108.002</t>
  </si>
  <si>
    <t>04-109.001</t>
  </si>
  <si>
    <t>04-109.002</t>
  </si>
  <si>
    <t>04-110.001</t>
  </si>
  <si>
    <t>04-110.002</t>
  </si>
  <si>
    <t>04-111.001</t>
  </si>
  <si>
    <t>04-111.002</t>
  </si>
  <si>
    <t>04-112.001</t>
  </si>
  <si>
    <t>04-112.002</t>
  </si>
  <si>
    <t>04-113.001</t>
  </si>
  <si>
    <t>04-113.002</t>
  </si>
  <si>
    <t>04-114.001</t>
  </si>
  <si>
    <t>04-114.002</t>
  </si>
  <si>
    <t>04-115.001</t>
  </si>
  <si>
    <t>04-115.002</t>
  </si>
  <si>
    <t>04-116.001</t>
  </si>
  <si>
    <t>04-116.002</t>
  </si>
  <si>
    <t>04-117.001</t>
  </si>
  <si>
    <t>04-117.002</t>
  </si>
  <si>
    <t>04-118.001</t>
  </si>
  <si>
    <t>04-118.002</t>
  </si>
  <si>
    <t>04-119.001</t>
  </si>
  <si>
    <t>04-119.003</t>
  </si>
  <si>
    <t>.295</t>
  </si>
  <si>
    <t xml:space="preserve">ACP and G90 Trade Ministers' Meetings                                              </t>
  </si>
  <si>
    <t>04-120.001</t>
  </si>
  <si>
    <t>04-120.003</t>
  </si>
  <si>
    <t>.506</t>
  </si>
  <si>
    <t xml:space="preserve">Contribution to IOR-ARC Secretariat                                                </t>
  </si>
  <si>
    <t xml:space="preserve">TOTAL - MINISTRY OF </t>
  </si>
  <si>
    <t>FOREIGN AFFAIRS,</t>
  </si>
  <si>
    <t>5-1. MINISTRY OF HOUSING AND</t>
  </si>
  <si>
    <t>LANDS AND MINISTRY OF SMALL</t>
  </si>
  <si>
    <t>AND MEDIUM ENTERPRISES,</t>
  </si>
  <si>
    <t>HANDICRAFT &amp; THE INFORMAL</t>
  </si>
  <si>
    <t>SECTOR</t>
  </si>
  <si>
    <t>05-101.001</t>
  </si>
  <si>
    <t>05-101.002</t>
  </si>
  <si>
    <t>.320</t>
  </si>
  <si>
    <t>Contribution to National Handicraft</t>
  </si>
  <si>
    <t xml:space="preserve">Promotion Agency                               </t>
  </si>
  <si>
    <t>.328</t>
  </si>
  <si>
    <t>Contribution to Small and Medium</t>
  </si>
  <si>
    <t xml:space="preserve">Industries Development Organisation               </t>
  </si>
  <si>
    <t>05-102.001</t>
  </si>
  <si>
    <t>05-102.003</t>
  </si>
  <si>
    <t xml:space="preserve">Telephone Bills                                                                    </t>
  </si>
  <si>
    <t>.228</t>
  </si>
  <si>
    <t xml:space="preserve">Fair Rent Tribunal                                                                 </t>
  </si>
  <si>
    <t>05-103.001</t>
  </si>
  <si>
    <t>05-103.002</t>
  </si>
  <si>
    <t>.437</t>
  </si>
  <si>
    <t xml:space="preserve">Compensation to Coral Sand </t>
  </si>
  <si>
    <t xml:space="preserve">Operators                                               </t>
  </si>
  <si>
    <t>05-104.001</t>
  </si>
  <si>
    <t>05-104.003</t>
  </si>
  <si>
    <t>.334</t>
  </si>
  <si>
    <t>Subvention to Town and Country</t>
  </si>
  <si>
    <t xml:space="preserve">Planning Board                                      </t>
  </si>
  <si>
    <t>05-105.001</t>
  </si>
  <si>
    <t>05-105.003</t>
  </si>
  <si>
    <t>TOTAL - MINISTRY OF HOUSING</t>
  </si>
  <si>
    <t>AND LANDS AND MINISTRY OF</t>
  </si>
  <si>
    <t>SMALL AND MEDIUM</t>
  </si>
  <si>
    <t>06-101.001</t>
  </si>
  <si>
    <t>06-101.002</t>
  </si>
  <si>
    <t>06-102.001</t>
  </si>
  <si>
    <t>06-102.002</t>
  </si>
  <si>
    <t>.014</t>
  </si>
  <si>
    <t>Fees and allowances for Medical Boards</t>
  </si>
  <si>
    <t xml:space="preserve">and domiciliary visits                      </t>
  </si>
  <si>
    <t>.163</t>
  </si>
  <si>
    <t>Assistance and training of disabled</t>
  </si>
  <si>
    <t xml:space="preserve">persons                                        </t>
  </si>
  <si>
    <t>.184</t>
  </si>
  <si>
    <t>African Union Ministerial Conference on</t>
  </si>
  <si>
    <t xml:space="preserve">Drug Control                               </t>
  </si>
  <si>
    <t>.190</t>
  </si>
  <si>
    <t xml:space="preserve">Mauritian Sign Language                                                            </t>
  </si>
  <si>
    <t>.355</t>
  </si>
  <si>
    <t xml:space="preserve">Grant-in-aid to "Ilois Welfare Fund"                                               </t>
  </si>
  <si>
    <t>.358</t>
  </si>
  <si>
    <t>Grant-in-aid to "The National Agency for</t>
  </si>
  <si>
    <t xml:space="preserve">the Treatment and Rehabilitation of        </t>
  </si>
  <si>
    <t>.375</t>
  </si>
  <si>
    <t xml:space="preserve">Maintenance and running of vehicles                                                 </t>
  </si>
  <si>
    <t>VICE-PRESIDENT -Continued</t>
  </si>
  <si>
    <t>TOTAL - OFFICE OF THE</t>
  </si>
  <si>
    <t>Conferences, seminars &amp; official</t>
  </si>
  <si>
    <t>POLICE  BAND</t>
  </si>
  <si>
    <t xml:space="preserve">Explosive Handling Unit                                                            </t>
  </si>
  <si>
    <t>Contribution to Discharged Persons' Aid</t>
  </si>
  <si>
    <t xml:space="preserve">3.1. DEPUTY PRIME MINISTER'S </t>
  </si>
  <si>
    <t xml:space="preserve">OFFICE, MINISTRY OF FINANCE AND </t>
  </si>
  <si>
    <t xml:space="preserve">Operating expenses, Assets </t>
  </si>
  <si>
    <t>03-204.002</t>
  </si>
  <si>
    <t xml:space="preserve">Training programme                                                     </t>
  </si>
  <si>
    <t>Salary Compensation - Parastatal/</t>
  </si>
  <si>
    <t xml:space="preserve">Statutory Bodies/Local Authorities              </t>
  </si>
  <si>
    <t xml:space="preserve">and Clarifications) Report-Parastatal/        </t>
  </si>
  <si>
    <t>Rodrigues Regional Assembly</t>
  </si>
  <si>
    <t xml:space="preserve">Statutory Bodies/Local Authorities and </t>
  </si>
  <si>
    <t>REGIONAL COOPERATION</t>
  </si>
  <si>
    <t xml:space="preserve">SADC Summit and other meetings                                                     </t>
  </si>
  <si>
    <t xml:space="preserve"> LONDON</t>
  </si>
  <si>
    <t xml:space="preserve">MAURITIUS HIGH </t>
  </si>
  <si>
    <t>REPRESENTATIVE, NEW YORK</t>
  </si>
  <si>
    <t>REPRESENTATIVE , NEW YORK</t>
  </si>
  <si>
    <t xml:space="preserve">B. Other Charges Recurrent </t>
  </si>
  <si>
    <t xml:space="preserve">REGIONAL COOPERATION </t>
  </si>
  <si>
    <t xml:space="preserve">Family allowance                                                                   </t>
  </si>
  <si>
    <t xml:space="preserve">Funeral grants                                                                     </t>
  </si>
  <si>
    <t xml:space="preserve">Relief to Mauritians abroad                                                        </t>
  </si>
  <si>
    <t>09-102.002</t>
  </si>
  <si>
    <t xml:space="preserve">Animal Production/Livestock Breeding                                               </t>
  </si>
  <si>
    <t>MILLERS ARBITRATION AND</t>
  </si>
  <si>
    <t>BOTANICAL GARDEN -</t>
  </si>
  <si>
    <t>11-1. MINISTRY OF LABOUR,</t>
  </si>
  <si>
    <t xml:space="preserve">11-1. MINISTRY OF LABOUR, </t>
  </si>
  <si>
    <t xml:space="preserve">C.T. scan and MRI fees and materials                                                       </t>
  </si>
  <si>
    <t>Contribution to "Prévention, Information</t>
  </si>
  <si>
    <t>REGION 2 SIR SEEWOOSAGUR</t>
  </si>
  <si>
    <t>FLACQ HOSPITAL - contd.</t>
  </si>
  <si>
    <t>Maintenance of building, grounds,</t>
  </si>
  <si>
    <t>Material and stores, orthopaedic</t>
  </si>
  <si>
    <t>"Zone d'Education Prioritaire"</t>
  </si>
  <si>
    <t>Scholarships</t>
  </si>
  <si>
    <t>Subsidy on S.C. and H.S.C. Examination</t>
  </si>
  <si>
    <t>ZONE 2  BEAU BASSIN / ROSE HILL</t>
  </si>
  <si>
    <t>ZONE 3 CUREPIPE AND THE</t>
  </si>
  <si>
    <t xml:space="preserve">Boards and Committees   </t>
  </si>
  <si>
    <t>Eastern and Southern Africa Anti Money</t>
  </si>
  <si>
    <t xml:space="preserve">Refuse collection                                                                  </t>
  </si>
  <si>
    <t>TAX  APPEAL TRIBUNAL - contd.</t>
  </si>
  <si>
    <t>Systems Services and Ship Security</t>
  </si>
  <si>
    <t>Alert System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</si>
</sst>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7">
    <font>
      <sz val="10"/>
      <name val="Arial"/>
      <family val="0"/>
    </font>
    <font>
      <sz val="10"/>
      <color indexed="8"/>
      <name val="Arial"/>
      <family val="2"/>
    </font>
    <font>
      <b/>
      <i/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2"/>
      <color indexed="52"/>
      <name val="Arial"/>
      <family val="2"/>
    </font>
    <font>
      <i/>
      <sz val="24"/>
      <color indexed="13"/>
      <name val="Copperplate Gothic Bold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9"/>
      <color indexed="8"/>
      <name val="Times New Roman"/>
      <family val="1"/>
    </font>
    <font>
      <i/>
      <sz val="9"/>
      <color indexed="8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lightGrid">
        <bgColor indexed="52"/>
      </patternFill>
    </fill>
    <fill>
      <patternFill patternType="lightGray">
        <bgColor indexed="9"/>
      </patternFill>
    </fill>
    <fill>
      <patternFill patternType="gray0625">
        <bgColor indexed="9"/>
      </patternFill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0" fontId="1" fillId="2" borderId="0">
      <alignment horizontal="right"/>
      <protection/>
    </xf>
    <xf numFmtId="0" fontId="2" fillId="3" borderId="0">
      <alignment horizontal="right"/>
      <protection/>
    </xf>
    <xf numFmtId="0" fontId="3" fillId="4" borderId="1">
      <alignment/>
      <protection/>
    </xf>
    <xf numFmtId="0" fontId="4" fillId="0" borderId="0" applyBorder="0">
      <alignment horizontal="centerContinuous"/>
      <protection/>
    </xf>
    <xf numFmtId="0" fontId="5" fillId="3" borderId="0" applyBorder="0">
      <alignment horizontal="centerContinuous"/>
      <protection/>
    </xf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40" fontId="6" fillId="2" borderId="0" xfId="19" applyFont="1" applyFill="1" applyBorder="1">
      <alignment horizontal="right"/>
      <protection/>
    </xf>
    <xf numFmtId="0" fontId="6" fillId="2" borderId="0" xfId="0" applyFont="1" applyFill="1" applyBorder="1" applyAlignment="1">
      <alignment/>
    </xf>
    <xf numFmtId="0" fontId="6" fillId="2" borderId="0" xfId="21" applyFont="1" applyFill="1" applyBorder="1">
      <alignment/>
      <protection/>
    </xf>
    <xf numFmtId="40" fontId="7" fillId="2" borderId="0" xfId="19" applyFont="1" applyFill="1" applyBorder="1">
      <alignment horizontal="right"/>
      <protection/>
    </xf>
    <xf numFmtId="0" fontId="6" fillId="2" borderId="0" xfId="0" applyFont="1" applyFill="1" applyBorder="1" applyAlignment="1">
      <alignment horizontal="centerContinuous"/>
    </xf>
    <xf numFmtId="0" fontId="6" fillId="2" borderId="2" xfId="20" applyFont="1" applyFill="1" applyBorder="1">
      <alignment horizontal="right"/>
      <protection/>
    </xf>
    <xf numFmtId="0" fontId="6" fillId="2" borderId="2" xfId="21" applyFont="1" applyFill="1" applyBorder="1">
      <alignment/>
      <protection/>
    </xf>
    <xf numFmtId="40" fontId="6" fillId="2" borderId="2" xfId="19" applyFont="1" applyFill="1" applyBorder="1">
      <alignment horizontal="right"/>
      <protection/>
    </xf>
    <xf numFmtId="40" fontId="7" fillId="2" borderId="2" xfId="19" applyFont="1" applyFill="1" applyBorder="1">
      <alignment horizontal="right"/>
      <protection/>
    </xf>
    <xf numFmtId="0" fontId="6" fillId="2" borderId="3" xfId="20" applyFont="1" applyFill="1" applyBorder="1">
      <alignment horizontal="right"/>
      <protection/>
    </xf>
    <xf numFmtId="0" fontId="6" fillId="2" borderId="4" xfId="20" applyFont="1" applyFill="1" applyBorder="1">
      <alignment horizontal="right"/>
      <protection/>
    </xf>
    <xf numFmtId="0" fontId="6" fillId="2" borderId="2" xfId="20" applyFont="1" applyFill="1" applyBorder="1" applyAlignment="1">
      <alignment horizontal="center"/>
      <protection/>
    </xf>
    <xf numFmtId="0" fontId="6" fillId="2" borderId="4" xfId="20" applyFont="1" applyFill="1" applyBorder="1" applyAlignment="1">
      <alignment horizontal="center"/>
      <protection/>
    </xf>
    <xf numFmtId="0" fontId="6" fillId="2" borderId="2" xfId="21" applyFont="1" applyFill="1" applyBorder="1" applyAlignment="1">
      <alignment horizontal="center"/>
      <protection/>
    </xf>
    <xf numFmtId="0" fontId="10" fillId="2" borderId="2" xfId="21" applyFont="1" applyFill="1" applyBorder="1" applyAlignment="1">
      <alignment horizontal="center"/>
      <protection/>
    </xf>
    <xf numFmtId="0" fontId="8" fillId="2" borderId="2" xfId="21" applyFont="1" applyFill="1" applyBorder="1">
      <alignment/>
      <protection/>
    </xf>
    <xf numFmtId="0" fontId="8" fillId="2" borderId="2" xfId="21" applyFont="1" applyFill="1" applyBorder="1" applyAlignment="1">
      <alignment horizontal="center"/>
      <protection/>
    </xf>
    <xf numFmtId="0" fontId="6" fillId="2" borderId="0" xfId="0" applyFont="1" applyFill="1" applyBorder="1" applyAlignment="1">
      <alignment horizontal="right"/>
    </xf>
    <xf numFmtId="0" fontId="6" fillId="2" borderId="2" xfId="21" applyFont="1" applyFill="1" applyBorder="1" applyAlignment="1">
      <alignment horizontal="left"/>
      <protection/>
    </xf>
    <xf numFmtId="40" fontId="10" fillId="2" borderId="2" xfId="19" applyFont="1" applyFill="1" applyBorder="1">
      <alignment horizontal="right"/>
      <protection/>
    </xf>
    <xf numFmtId="40" fontId="7" fillId="2" borderId="4" xfId="19" applyFont="1" applyFill="1" applyBorder="1">
      <alignment horizontal="right"/>
      <protection/>
    </xf>
    <xf numFmtId="40" fontId="7" fillId="2" borderId="5" xfId="19" applyFont="1" applyFill="1" applyBorder="1">
      <alignment horizontal="right"/>
      <protection/>
    </xf>
    <xf numFmtId="40" fontId="7" fillId="2" borderId="3" xfId="19" applyFont="1" applyFill="1" applyBorder="1">
      <alignment horizontal="right"/>
      <protection/>
    </xf>
    <xf numFmtId="0" fontId="6" fillId="2" borderId="2" xfId="0" applyFont="1" applyFill="1" applyBorder="1" applyAlignment="1">
      <alignment horizontal="left"/>
    </xf>
    <xf numFmtId="0" fontId="6" fillId="2" borderId="2" xfId="21" applyFont="1" applyFill="1" applyBorder="1" applyAlignment="1">
      <alignment horizontal="right"/>
      <protection/>
    </xf>
    <xf numFmtId="0" fontId="6" fillId="2" borderId="2" xfId="21" applyFont="1" applyFill="1" applyBorder="1" quotePrefix="1">
      <alignment/>
      <protection/>
    </xf>
    <xf numFmtId="0" fontId="6" fillId="2" borderId="0" xfId="0" applyFont="1" applyFill="1" applyBorder="1" applyAlignment="1" quotePrefix="1">
      <alignment horizontal="right"/>
    </xf>
    <xf numFmtId="0" fontId="10" fillId="2" borderId="0" xfId="21" applyFont="1" applyFill="1" applyBorder="1" applyAlignment="1">
      <alignment horizontal="center"/>
      <protection/>
    </xf>
    <xf numFmtId="3" fontId="11" fillId="2" borderId="0" xfId="19" applyNumberFormat="1" applyFont="1" applyFill="1" applyBorder="1" applyAlignment="1">
      <alignment horizontal="left"/>
      <protection/>
    </xf>
    <xf numFmtId="40" fontId="11" fillId="2" borderId="0" xfId="19" applyFont="1" applyFill="1" applyBorder="1">
      <alignment horizontal="right"/>
      <protection/>
    </xf>
    <xf numFmtId="40" fontId="12" fillId="2" borderId="0" xfId="19" applyFont="1" applyFill="1" applyBorder="1" applyAlignment="1">
      <alignment horizontal="center"/>
      <protection/>
    </xf>
    <xf numFmtId="3" fontId="11" fillId="2" borderId="0" xfId="19" applyNumberFormat="1" applyFont="1" applyFill="1" applyBorder="1">
      <alignment horizontal="right"/>
      <protection/>
    </xf>
    <xf numFmtId="40" fontId="11" fillId="2" borderId="0" xfId="19" applyFont="1" applyFill="1" applyBorder="1" applyAlignment="1">
      <alignment horizontal="centerContinuous"/>
      <protection/>
    </xf>
    <xf numFmtId="40" fontId="13" fillId="2" borderId="0" xfId="19" applyFont="1" applyFill="1" applyBorder="1" applyAlignment="1">
      <alignment horizontal="center"/>
      <protection/>
    </xf>
    <xf numFmtId="3" fontId="6" fillId="2" borderId="0" xfId="0" applyNumberFormat="1" applyFont="1" applyFill="1" applyBorder="1" applyAlignment="1">
      <alignment/>
    </xf>
    <xf numFmtId="3" fontId="6" fillId="2" borderId="0" xfId="0" applyNumberFormat="1" applyFont="1" applyFill="1" applyBorder="1" applyAlignment="1">
      <alignment horizontal="centerContinuous"/>
    </xf>
    <xf numFmtId="3" fontId="6" fillId="2" borderId="3" xfId="20" applyNumberFormat="1" applyFont="1" applyFill="1" applyBorder="1">
      <alignment horizontal="right"/>
      <protection/>
    </xf>
    <xf numFmtId="3" fontId="6" fillId="2" borderId="2" xfId="20" applyNumberFormat="1" applyFont="1" applyFill="1" applyBorder="1" applyAlignment="1">
      <alignment horizontal="center"/>
      <protection/>
    </xf>
    <xf numFmtId="3" fontId="6" fillId="2" borderId="4" xfId="20" applyNumberFormat="1" applyFont="1" applyFill="1" applyBorder="1" applyAlignment="1">
      <alignment horizontal="center"/>
      <protection/>
    </xf>
    <xf numFmtId="3" fontId="6" fillId="2" borderId="2" xfId="19" applyNumberFormat="1" applyFont="1" applyFill="1" applyBorder="1">
      <alignment horizontal="right"/>
      <protection/>
    </xf>
    <xf numFmtId="3" fontId="7" fillId="2" borderId="2" xfId="19" applyNumberFormat="1" applyFont="1" applyFill="1" applyBorder="1">
      <alignment horizontal="right"/>
      <protection/>
    </xf>
    <xf numFmtId="3" fontId="7" fillId="2" borderId="3" xfId="19" applyNumberFormat="1" applyFont="1" applyFill="1" applyBorder="1">
      <alignment horizontal="right"/>
      <protection/>
    </xf>
    <xf numFmtId="3" fontId="7" fillId="2" borderId="4" xfId="19" applyNumberFormat="1" applyFont="1" applyFill="1" applyBorder="1">
      <alignment horizontal="right"/>
      <protection/>
    </xf>
    <xf numFmtId="3" fontId="7" fillId="2" borderId="5" xfId="19" applyNumberFormat="1" applyFont="1" applyFill="1" applyBorder="1">
      <alignment horizontal="right"/>
      <protection/>
    </xf>
    <xf numFmtId="3" fontId="7" fillId="2" borderId="0" xfId="19" applyNumberFormat="1" applyFont="1" applyFill="1" applyBorder="1">
      <alignment horizontal="right"/>
      <protection/>
    </xf>
    <xf numFmtId="40" fontId="15" fillId="2" borderId="2" xfId="19" applyFont="1" applyFill="1" applyBorder="1">
      <alignment horizontal="right"/>
      <protection/>
    </xf>
    <xf numFmtId="40" fontId="15" fillId="2" borderId="6" xfId="19" applyFont="1" applyFill="1" applyBorder="1">
      <alignment horizontal="right"/>
      <protection/>
    </xf>
    <xf numFmtId="40" fontId="6" fillId="2" borderId="0" xfId="0" applyNumberFormat="1" applyFont="1" applyFill="1" applyBorder="1" applyAlignment="1">
      <alignment/>
    </xf>
    <xf numFmtId="40" fontId="8" fillId="2" borderId="2" xfId="19" applyFont="1" applyFill="1" applyBorder="1">
      <alignment horizontal="right"/>
      <protection/>
    </xf>
    <xf numFmtId="40" fontId="7" fillId="2" borderId="1" xfId="19" applyFont="1" applyFill="1" applyBorder="1">
      <alignment horizontal="right"/>
      <protection/>
    </xf>
    <xf numFmtId="40" fontId="6" fillId="2" borderId="7" xfId="19" applyFont="1" applyFill="1" applyBorder="1">
      <alignment horizontal="right"/>
      <protection/>
    </xf>
    <xf numFmtId="3" fontId="7" fillId="2" borderId="7" xfId="19" applyNumberFormat="1" applyFont="1" applyFill="1" applyBorder="1">
      <alignment horizontal="right"/>
      <protection/>
    </xf>
    <xf numFmtId="40" fontId="7" fillId="2" borderId="7" xfId="19" applyFont="1" applyFill="1" applyBorder="1">
      <alignment horizontal="right"/>
      <protection/>
    </xf>
    <xf numFmtId="0" fontId="6" fillId="2" borderId="0" xfId="21" applyFont="1" applyFill="1" applyBorder="1" applyAlignment="1">
      <alignment horizontal="center"/>
      <protection/>
    </xf>
    <xf numFmtId="0" fontId="8" fillId="2" borderId="0" xfId="21" applyFont="1" applyFill="1" applyBorder="1" applyAlignment="1">
      <alignment horizontal="center"/>
      <protection/>
    </xf>
    <xf numFmtId="40" fontId="16" fillId="2" borderId="2" xfId="19" applyFont="1" applyFill="1" applyBorder="1">
      <alignment horizontal="right"/>
      <protection/>
    </xf>
    <xf numFmtId="40" fontId="16" fillId="2" borderId="6" xfId="19" applyFont="1" applyFill="1" applyBorder="1">
      <alignment horizontal="right"/>
      <protection/>
    </xf>
    <xf numFmtId="40" fontId="16" fillId="2" borderId="0" xfId="19" applyFont="1" applyFill="1" applyBorder="1">
      <alignment horizontal="right"/>
      <protection/>
    </xf>
    <xf numFmtId="40" fontId="16" fillId="2" borderId="7" xfId="19" applyFont="1" applyFill="1" applyBorder="1">
      <alignment horizontal="right"/>
      <protection/>
    </xf>
    <xf numFmtId="4" fontId="6" fillId="2" borderId="0" xfId="0" applyNumberFormat="1" applyFont="1" applyFill="1" applyBorder="1" applyAlignment="1">
      <alignment/>
    </xf>
    <xf numFmtId="40" fontId="7" fillId="2" borderId="8" xfId="19" applyFont="1" applyFill="1" applyBorder="1">
      <alignment horizontal="right"/>
      <protection/>
    </xf>
    <xf numFmtId="40" fontId="16" fillId="2" borderId="3" xfId="19" applyFont="1" applyFill="1" applyBorder="1">
      <alignment horizontal="right"/>
      <protection/>
    </xf>
    <xf numFmtId="0" fontId="6" fillId="2" borderId="9" xfId="0" applyFont="1" applyFill="1" applyBorder="1" applyAlignment="1">
      <alignment/>
    </xf>
    <xf numFmtId="0" fontId="6" fillId="2" borderId="1" xfId="0" applyFont="1" applyFill="1" applyBorder="1" applyAlignment="1">
      <alignment/>
    </xf>
    <xf numFmtId="0" fontId="6" fillId="2" borderId="10" xfId="0" applyFont="1" applyFill="1" applyBorder="1" applyAlignment="1">
      <alignment/>
    </xf>
    <xf numFmtId="0" fontId="6" fillId="2" borderId="1" xfId="0" applyFont="1" applyFill="1" applyBorder="1" applyAlignment="1">
      <alignment horizontal="right"/>
    </xf>
    <xf numFmtId="0" fontId="6" fillId="2" borderId="1" xfId="0" applyFont="1" applyFill="1" applyBorder="1" applyAlignment="1" quotePrefix="1">
      <alignment horizontal="right"/>
    </xf>
    <xf numFmtId="0" fontId="6" fillId="2" borderId="1" xfId="0" applyFont="1" applyFill="1" applyBorder="1" applyAlignment="1" quotePrefix="1">
      <alignment/>
    </xf>
    <xf numFmtId="0" fontId="6" fillId="2" borderId="1" xfId="0" applyFont="1" applyFill="1" applyBorder="1" applyAlignment="1">
      <alignment horizontal="center"/>
    </xf>
    <xf numFmtId="40" fontId="15" fillId="2" borderId="0" xfId="19" applyFont="1" applyFill="1" applyBorder="1">
      <alignment horizontal="right"/>
      <protection/>
    </xf>
    <xf numFmtId="40" fontId="7" fillId="2" borderId="9" xfId="19" applyFont="1" applyFill="1" applyBorder="1">
      <alignment horizontal="right"/>
      <protection/>
    </xf>
    <xf numFmtId="40" fontId="7" fillId="2" borderId="10" xfId="19" applyFont="1" applyFill="1" applyBorder="1">
      <alignment horizontal="right"/>
      <protection/>
    </xf>
    <xf numFmtId="40" fontId="7" fillId="2" borderId="11" xfId="19" applyFont="1" applyFill="1" applyBorder="1">
      <alignment horizontal="right"/>
      <protection/>
    </xf>
    <xf numFmtId="0" fontId="6" fillId="2" borderId="12" xfId="20" applyFont="1" applyFill="1" applyBorder="1">
      <alignment horizontal="right"/>
      <protection/>
    </xf>
    <xf numFmtId="0" fontId="6" fillId="2" borderId="6" xfId="20" applyFont="1" applyFill="1" applyBorder="1" applyAlignment="1">
      <alignment horizontal="center"/>
      <protection/>
    </xf>
    <xf numFmtId="0" fontId="6" fillId="2" borderId="13" xfId="20" applyFont="1" applyFill="1" applyBorder="1" applyAlignment="1">
      <alignment horizontal="center"/>
      <protection/>
    </xf>
    <xf numFmtId="40" fontId="6" fillId="2" borderId="6" xfId="19" applyFont="1" applyFill="1" applyBorder="1">
      <alignment horizontal="right"/>
      <protection/>
    </xf>
    <xf numFmtId="40" fontId="7" fillId="2" borderId="6" xfId="19" applyFont="1" applyFill="1" applyBorder="1">
      <alignment horizontal="right"/>
      <protection/>
    </xf>
    <xf numFmtId="40" fontId="7" fillId="2" borderId="12" xfId="19" applyFont="1" applyFill="1" applyBorder="1">
      <alignment horizontal="right"/>
      <protection/>
    </xf>
    <xf numFmtId="40" fontId="7" fillId="2" borderId="13" xfId="19" applyFont="1" applyFill="1" applyBorder="1">
      <alignment horizontal="right"/>
      <protection/>
    </xf>
    <xf numFmtId="0" fontId="14" fillId="2" borderId="0" xfId="0" applyFont="1" applyFill="1" applyBorder="1" applyAlignment="1">
      <alignment horizontal="center"/>
    </xf>
    <xf numFmtId="40" fontId="16" fillId="5" borderId="6" xfId="19" applyFont="1" applyFill="1" applyBorder="1">
      <alignment horizontal="right"/>
      <protection/>
    </xf>
    <xf numFmtId="40" fontId="16" fillId="5" borderId="2" xfId="19" applyFont="1" applyFill="1" applyBorder="1">
      <alignment horizontal="right"/>
      <protection/>
    </xf>
    <xf numFmtId="40" fontId="16" fillId="5" borderId="0" xfId="19" applyFont="1" applyFill="1" applyBorder="1">
      <alignment horizontal="right"/>
      <protection/>
    </xf>
    <xf numFmtId="40" fontId="16" fillId="5" borderId="7" xfId="19" applyFont="1" applyFill="1" applyBorder="1">
      <alignment horizontal="right"/>
      <protection/>
    </xf>
    <xf numFmtId="40" fontId="16" fillId="5" borderId="12" xfId="19" applyFont="1" applyFill="1" applyBorder="1">
      <alignment horizontal="right"/>
      <protection/>
    </xf>
    <xf numFmtId="0" fontId="9" fillId="6" borderId="14" xfId="0" applyFont="1" applyFill="1" applyBorder="1" applyAlignment="1">
      <alignment horizontal="centerContinuous"/>
    </xf>
    <xf numFmtId="0" fontId="9" fillId="6" borderId="15" xfId="0" applyFont="1" applyFill="1" applyBorder="1" applyAlignment="1">
      <alignment horizontal="centerContinuous"/>
    </xf>
    <xf numFmtId="0" fontId="9" fillId="6" borderId="0" xfId="0" applyFont="1" applyFill="1" applyBorder="1" applyAlignment="1">
      <alignment horizontal="center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Output Amounts" xfId="19"/>
    <cellStyle name="Output Column Headings" xfId="20"/>
    <cellStyle name="Output Line Items" xfId="21"/>
    <cellStyle name="Output Report Heading" xfId="22"/>
    <cellStyle name="Output Report Titl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97"/>
  <sheetViews>
    <sheetView showGridLines="0" tabSelected="1" workbookViewId="0" topLeftCell="A2288">
      <selection activeCell="A2291" sqref="A2291:IV2291"/>
    </sheetView>
  </sheetViews>
  <sheetFormatPr defaultColWidth="9.140625" defaultRowHeight="12.75"/>
  <cols>
    <col min="1" max="1" width="9.7109375" style="18" customWidth="1"/>
    <col min="2" max="2" width="32.57421875" style="2" customWidth="1"/>
    <col min="3" max="3" width="18.7109375" style="2" hidden="1" customWidth="1"/>
    <col min="4" max="4" width="12.28125" style="35" customWidth="1"/>
    <col min="5" max="5" width="14.28125" style="2" customWidth="1"/>
    <col min="6" max="6" width="12.28125" style="2" customWidth="1"/>
    <col min="7" max="7" width="13.28125" style="2" customWidth="1"/>
    <col min="8" max="9" width="18.7109375" style="2" hidden="1" customWidth="1"/>
    <col min="10" max="16384" width="18.7109375" style="2" customWidth="1"/>
  </cols>
  <sheetData>
    <row r="1" spans="2:9" ht="13.5" hidden="1" thickBot="1">
      <c r="B1" s="2">
        <v>1</v>
      </c>
      <c r="C1" s="2" t="s">
        <v>1255</v>
      </c>
      <c r="D1" s="35" t="s">
        <v>1256</v>
      </c>
      <c r="E1" s="2">
        <v>1</v>
      </c>
      <c r="G1" s="2" t="s">
        <v>1257</v>
      </c>
      <c r="I1" s="2" t="s">
        <v>1258</v>
      </c>
    </row>
    <row r="2" spans="2:7" ht="13.5" hidden="1" thickBot="1">
      <c r="B2" s="2" t="s">
        <v>1261</v>
      </c>
      <c r="C2" s="2">
        <v>7</v>
      </c>
      <c r="D2" s="35">
        <v>3</v>
      </c>
      <c r="E2" s="2">
        <v>1</v>
      </c>
      <c r="G2" s="2">
        <v>4</v>
      </c>
    </row>
    <row r="3" spans="1:7" ht="15" thickBot="1" thickTop="1">
      <c r="A3" s="2"/>
      <c r="F3" s="87" t="s">
        <v>344</v>
      </c>
      <c r="G3" s="88"/>
    </row>
    <row r="4" spans="1:7" ht="13.5" thickTop="1">
      <c r="A4" s="5" t="s">
        <v>526</v>
      </c>
      <c r="B4" s="5"/>
      <c r="C4" s="5"/>
      <c r="D4" s="36"/>
      <c r="E4" s="5"/>
      <c r="F4" s="5"/>
      <c r="G4" s="5"/>
    </row>
    <row r="5" spans="1:7" ht="12.75">
      <c r="A5" s="63"/>
      <c r="B5" s="10"/>
      <c r="C5" s="10"/>
      <c r="D5" s="37"/>
      <c r="E5" s="10"/>
      <c r="F5" s="10"/>
      <c r="G5" s="74"/>
    </row>
    <row r="6" spans="1:7" ht="12.75">
      <c r="A6" s="64"/>
      <c r="B6" s="12" t="s">
        <v>527</v>
      </c>
      <c r="C6" s="6" t="s">
        <v>1259</v>
      </c>
      <c r="D6" s="38" t="s">
        <v>530</v>
      </c>
      <c r="E6" s="12" t="s">
        <v>531</v>
      </c>
      <c r="F6" s="12" t="s">
        <v>528</v>
      </c>
      <c r="G6" s="75" t="s">
        <v>529</v>
      </c>
    </row>
    <row r="7" spans="1:7" ht="12.75">
      <c r="A7" s="65"/>
      <c r="B7" s="11"/>
      <c r="C7" s="11" t="s">
        <v>1260</v>
      </c>
      <c r="D7" s="39" t="s">
        <v>1260</v>
      </c>
      <c r="E7" s="13" t="s">
        <v>532</v>
      </c>
      <c r="F7" s="13" t="s">
        <v>1260</v>
      </c>
      <c r="G7" s="76" t="s">
        <v>1260</v>
      </c>
    </row>
    <row r="8" spans="1:7" ht="12.75">
      <c r="A8" s="66"/>
      <c r="B8" s="7"/>
      <c r="C8" s="8"/>
      <c r="D8" s="40"/>
      <c r="E8" s="8"/>
      <c r="F8" s="8"/>
      <c r="G8" s="77"/>
    </row>
    <row r="9" spans="1:7" ht="12.75">
      <c r="A9" s="66"/>
      <c r="B9" s="17" t="s">
        <v>1262</v>
      </c>
      <c r="C9" s="8"/>
      <c r="D9" s="40"/>
      <c r="E9" s="8"/>
      <c r="F9" s="8"/>
      <c r="G9" s="77"/>
    </row>
    <row r="10" spans="1:7" ht="12.75">
      <c r="A10" s="66"/>
      <c r="B10" s="7"/>
      <c r="C10" s="8"/>
      <c r="D10" s="40"/>
      <c r="E10" s="8"/>
      <c r="F10" s="8"/>
      <c r="G10" s="77"/>
    </row>
    <row r="11" spans="1:7" ht="12.75">
      <c r="A11" s="66"/>
      <c r="B11" s="17" t="s">
        <v>1263</v>
      </c>
      <c r="C11" s="8"/>
      <c r="D11" s="40"/>
      <c r="E11" s="8"/>
      <c r="F11" s="8"/>
      <c r="G11" s="77"/>
    </row>
    <row r="12" spans="1:8" ht="12.75">
      <c r="A12" s="66" t="s">
        <v>533</v>
      </c>
      <c r="B12" s="7" t="s">
        <v>534</v>
      </c>
      <c r="C12" s="8">
        <v>14150000</v>
      </c>
      <c r="D12" s="41">
        <v>13225000</v>
      </c>
      <c r="E12" s="9">
        <v>12968346.39</v>
      </c>
      <c r="F12" s="46" t="str">
        <f>IF(E12&gt;D12,E12-D12," ")</f>
        <v> </v>
      </c>
      <c r="G12" s="47">
        <f>IF(D12&gt;E12,D12-E12," ")</f>
        <v>256653.6099999994</v>
      </c>
      <c r="H12" s="70" t="str">
        <f>IF(E12&gt;F12,E12-F12," ")</f>
        <v> </v>
      </c>
    </row>
    <row r="13" spans="1:8" ht="12.75">
      <c r="A13" s="66"/>
      <c r="B13" s="7"/>
      <c r="C13" s="8"/>
      <c r="D13" s="41"/>
      <c r="E13" s="9"/>
      <c r="F13" s="9"/>
      <c r="G13" s="78"/>
      <c r="H13" s="50"/>
    </row>
    <row r="14" spans="1:8" ht="12.75">
      <c r="A14" s="66"/>
      <c r="B14" s="17" t="s">
        <v>1264</v>
      </c>
      <c r="C14" s="8"/>
      <c r="D14" s="41"/>
      <c r="E14" s="9"/>
      <c r="F14" s="9"/>
      <c r="G14" s="78"/>
      <c r="H14" s="50"/>
    </row>
    <row r="15" spans="1:8" ht="12.75">
      <c r="A15" s="66" t="s">
        <v>535</v>
      </c>
      <c r="B15" s="7" t="s">
        <v>554</v>
      </c>
      <c r="C15" s="8">
        <v>730000</v>
      </c>
      <c r="D15" s="41">
        <v>780000</v>
      </c>
      <c r="E15" s="9">
        <v>759775.42</v>
      </c>
      <c r="F15" s="46" t="str">
        <f>IF(E15&gt;D15,E15-D15," ")</f>
        <v> </v>
      </c>
      <c r="G15" s="47">
        <f>IF(D15&gt;E15,D15-E15," ")</f>
        <v>20224.579999999958</v>
      </c>
      <c r="H15" s="50">
        <v>20224.58</v>
      </c>
    </row>
    <row r="16" spans="1:8" ht="12.75">
      <c r="A16" s="67" t="s">
        <v>536</v>
      </c>
      <c r="B16" s="7" t="s">
        <v>555</v>
      </c>
      <c r="C16" s="8">
        <v>1225000</v>
      </c>
      <c r="D16" s="41">
        <v>1350000</v>
      </c>
      <c r="E16" s="9">
        <v>1336224.75</v>
      </c>
      <c r="F16" s="46" t="str">
        <f>IF(E16&gt;D16,E16-D16," ")</f>
        <v> </v>
      </c>
      <c r="G16" s="47">
        <f>IF(D16&gt;E16,D16-E16," ")</f>
        <v>13775.25</v>
      </c>
      <c r="H16" s="50">
        <v>13775.25</v>
      </c>
    </row>
    <row r="17" spans="1:8" ht="12.75">
      <c r="A17" s="67" t="s">
        <v>537</v>
      </c>
      <c r="B17" s="7" t="s">
        <v>569</v>
      </c>
      <c r="C17" s="8"/>
      <c r="D17" s="41"/>
      <c r="E17" s="9"/>
      <c r="F17" s="9"/>
      <c r="G17" s="78"/>
      <c r="H17" s="50"/>
    </row>
    <row r="18" spans="1:8" ht="12.75">
      <c r="A18" s="67"/>
      <c r="B18" s="7" t="s">
        <v>570</v>
      </c>
      <c r="C18" s="8"/>
      <c r="D18" s="41"/>
      <c r="E18" s="9"/>
      <c r="F18" s="9"/>
      <c r="G18" s="78"/>
      <c r="H18" s="50"/>
    </row>
    <row r="19" spans="1:8" ht="12.75">
      <c r="A19" s="67"/>
      <c r="B19" s="24" t="s">
        <v>593</v>
      </c>
      <c r="C19" s="7" t="s">
        <v>569</v>
      </c>
      <c r="D19" s="41">
        <v>2000000</v>
      </c>
      <c r="E19" s="9">
        <v>1638823.53</v>
      </c>
      <c r="F19" s="46" t="str">
        <f aca="true" t="shared" si="0" ref="F19:F25">IF(E19&gt;D19,E19-D19," ")</f>
        <v> </v>
      </c>
      <c r="G19" s="47">
        <f aca="true" t="shared" si="1" ref="G19:G25">IF(D19&gt;E19,D19-E19," ")</f>
        <v>361176.47</v>
      </c>
      <c r="H19" s="50">
        <v>361176.47</v>
      </c>
    </row>
    <row r="20" spans="1:8" ht="12.75">
      <c r="A20" s="67" t="s">
        <v>538</v>
      </c>
      <c r="B20" s="24" t="s">
        <v>594</v>
      </c>
      <c r="C20" s="7" t="s">
        <v>570</v>
      </c>
      <c r="D20" s="41">
        <v>5000</v>
      </c>
      <c r="E20" s="9">
        <v>4991.5</v>
      </c>
      <c r="F20" s="46" t="str">
        <f t="shared" si="0"/>
        <v> </v>
      </c>
      <c r="G20" s="47">
        <f t="shared" si="1"/>
        <v>8.5</v>
      </c>
      <c r="H20" s="50">
        <v>8.5</v>
      </c>
    </row>
    <row r="21" spans="1:8" ht="12.75">
      <c r="A21" s="67" t="s">
        <v>539</v>
      </c>
      <c r="B21" s="7" t="s">
        <v>556</v>
      </c>
      <c r="C21" s="8">
        <v>1300000</v>
      </c>
      <c r="D21" s="41">
        <v>1450000</v>
      </c>
      <c r="E21" s="9">
        <v>1389897.18</v>
      </c>
      <c r="F21" s="46" t="str">
        <f t="shared" si="0"/>
        <v> </v>
      </c>
      <c r="G21" s="47">
        <f t="shared" si="1"/>
        <v>60102.820000000065</v>
      </c>
      <c r="H21" s="50">
        <v>60102.82</v>
      </c>
    </row>
    <row r="22" spans="1:8" ht="12.75">
      <c r="A22" s="67" t="s">
        <v>540</v>
      </c>
      <c r="B22" s="7" t="s">
        <v>557</v>
      </c>
      <c r="C22" s="8">
        <v>500000</v>
      </c>
      <c r="D22" s="41">
        <v>440000</v>
      </c>
      <c r="E22" s="9">
        <v>354339.87</v>
      </c>
      <c r="F22" s="46" t="str">
        <f t="shared" si="0"/>
        <v> </v>
      </c>
      <c r="G22" s="47">
        <f t="shared" si="1"/>
        <v>85660.13</v>
      </c>
      <c r="H22" s="50">
        <v>85660.13</v>
      </c>
    </row>
    <row r="23" spans="1:8" ht="12.75">
      <c r="A23" s="67" t="s">
        <v>541</v>
      </c>
      <c r="B23" s="7" t="s">
        <v>558</v>
      </c>
      <c r="C23" s="8">
        <v>750000</v>
      </c>
      <c r="D23" s="41">
        <v>950000</v>
      </c>
      <c r="E23" s="9">
        <v>847614.65</v>
      </c>
      <c r="F23" s="46" t="str">
        <f t="shared" si="0"/>
        <v> </v>
      </c>
      <c r="G23" s="47">
        <f t="shared" si="1"/>
        <v>102385.34999999998</v>
      </c>
      <c r="H23" s="50">
        <v>102385.35</v>
      </c>
    </row>
    <row r="24" spans="1:8" ht="12.75">
      <c r="A24" s="67" t="s">
        <v>542</v>
      </c>
      <c r="B24" s="7" t="s">
        <v>1744</v>
      </c>
      <c r="C24" s="8">
        <v>1000000</v>
      </c>
      <c r="D24" s="41">
        <v>1000000</v>
      </c>
      <c r="E24" s="9">
        <v>984703.69</v>
      </c>
      <c r="F24" s="46" t="str">
        <f t="shared" si="0"/>
        <v> </v>
      </c>
      <c r="G24" s="47">
        <f t="shared" si="1"/>
        <v>15296.310000000056</v>
      </c>
      <c r="H24" s="50">
        <v>15296.31</v>
      </c>
    </row>
    <row r="25" spans="1:8" ht="12.75">
      <c r="A25" s="67" t="s">
        <v>543</v>
      </c>
      <c r="B25" s="7" t="s">
        <v>559</v>
      </c>
      <c r="C25" s="8">
        <v>300000</v>
      </c>
      <c r="D25" s="41">
        <v>315000</v>
      </c>
      <c r="E25" s="9">
        <v>298441.41</v>
      </c>
      <c r="F25" s="46" t="str">
        <f t="shared" si="0"/>
        <v> </v>
      </c>
      <c r="G25" s="47">
        <f t="shared" si="1"/>
        <v>16558.590000000026</v>
      </c>
      <c r="H25" s="50">
        <v>16558.59</v>
      </c>
    </row>
    <row r="26" spans="1:8" ht="12.75">
      <c r="A26" s="67" t="s">
        <v>544</v>
      </c>
      <c r="B26" s="7" t="s">
        <v>1353</v>
      </c>
      <c r="C26" s="8">
        <v>770000</v>
      </c>
      <c r="D26" s="41"/>
      <c r="E26" s="9"/>
      <c r="F26" s="9"/>
      <c r="G26" s="78"/>
      <c r="H26" s="50"/>
    </row>
    <row r="27" spans="1:8" ht="12.75">
      <c r="A27" s="67"/>
      <c r="B27" s="7" t="s">
        <v>571</v>
      </c>
      <c r="C27" s="8"/>
      <c r="D27" s="41">
        <v>830000</v>
      </c>
      <c r="E27" s="9">
        <v>807874.46</v>
      </c>
      <c r="F27" s="46" t="str">
        <f aca="true" t="shared" si="2" ref="F27:F37">IF(E27&gt;D27,E27-D27," ")</f>
        <v> </v>
      </c>
      <c r="G27" s="47">
        <f aca="true" t="shared" si="3" ref="G27:G37">IF(D27&gt;E27,D27-E27," ")</f>
        <v>22125.540000000037</v>
      </c>
      <c r="H27" s="50">
        <v>22125.54</v>
      </c>
    </row>
    <row r="28" spans="1:8" ht="12.75">
      <c r="A28" s="67" t="s">
        <v>578</v>
      </c>
      <c r="B28" s="7" t="s">
        <v>560</v>
      </c>
      <c r="C28" s="8">
        <v>50000</v>
      </c>
      <c r="D28" s="41">
        <v>50000</v>
      </c>
      <c r="E28" s="9">
        <v>0</v>
      </c>
      <c r="F28" s="46" t="str">
        <f t="shared" si="2"/>
        <v> </v>
      </c>
      <c r="G28" s="47">
        <f t="shared" si="3"/>
        <v>50000</v>
      </c>
      <c r="H28" s="50">
        <v>50000</v>
      </c>
    </row>
    <row r="29" spans="1:8" ht="12.75">
      <c r="A29" s="67" t="s">
        <v>545</v>
      </c>
      <c r="B29" s="7" t="s">
        <v>561</v>
      </c>
      <c r="C29" s="8">
        <v>170000</v>
      </c>
      <c r="D29" s="41">
        <v>110000</v>
      </c>
      <c r="E29" s="9">
        <v>104836.25</v>
      </c>
      <c r="F29" s="46" t="str">
        <f t="shared" si="2"/>
        <v> </v>
      </c>
      <c r="G29" s="47">
        <f t="shared" si="3"/>
        <v>5163.75</v>
      </c>
      <c r="H29" s="50">
        <v>5163.75</v>
      </c>
    </row>
    <row r="30" spans="1:8" ht="12.75">
      <c r="A30" s="67" t="s">
        <v>546</v>
      </c>
      <c r="B30" s="7" t="s">
        <v>562</v>
      </c>
      <c r="C30" s="8">
        <v>300000</v>
      </c>
      <c r="D30" s="41">
        <v>225000</v>
      </c>
      <c r="E30" s="9">
        <v>186530</v>
      </c>
      <c r="F30" s="46" t="str">
        <f t="shared" si="2"/>
        <v> </v>
      </c>
      <c r="G30" s="47">
        <f t="shared" si="3"/>
        <v>38470</v>
      </c>
      <c r="H30" s="50">
        <v>38470</v>
      </c>
    </row>
    <row r="31" spans="1:8" ht="12.75">
      <c r="A31" s="67" t="s">
        <v>547</v>
      </c>
      <c r="B31" s="7" t="s">
        <v>563</v>
      </c>
      <c r="C31" s="8">
        <v>540000</v>
      </c>
      <c r="D31" s="41">
        <v>565000</v>
      </c>
      <c r="E31" s="9">
        <v>558171.3</v>
      </c>
      <c r="F31" s="46" t="str">
        <f t="shared" si="2"/>
        <v> </v>
      </c>
      <c r="G31" s="47">
        <f t="shared" si="3"/>
        <v>6828.699999999953</v>
      </c>
      <c r="H31" s="50">
        <v>6828.7</v>
      </c>
    </row>
    <row r="32" spans="1:8" ht="12.75">
      <c r="A32" s="67" t="s">
        <v>548</v>
      </c>
      <c r="B32" s="7" t="s">
        <v>564</v>
      </c>
      <c r="C32" s="8">
        <v>150000</v>
      </c>
      <c r="D32" s="41">
        <v>175000</v>
      </c>
      <c r="E32" s="9">
        <v>160157</v>
      </c>
      <c r="F32" s="46" t="str">
        <f t="shared" si="2"/>
        <v> </v>
      </c>
      <c r="G32" s="47">
        <f t="shared" si="3"/>
        <v>14843</v>
      </c>
      <c r="H32" s="50">
        <v>14843</v>
      </c>
    </row>
    <row r="33" spans="1:8" ht="12.75">
      <c r="A33" s="67" t="s">
        <v>549</v>
      </c>
      <c r="B33" s="7" t="s">
        <v>565</v>
      </c>
      <c r="C33" s="8">
        <v>160000</v>
      </c>
      <c r="D33" s="41">
        <v>235000</v>
      </c>
      <c r="E33" s="9">
        <v>234599.25</v>
      </c>
      <c r="F33" s="46" t="str">
        <f t="shared" si="2"/>
        <v> </v>
      </c>
      <c r="G33" s="47">
        <f t="shared" si="3"/>
        <v>400.75</v>
      </c>
      <c r="H33" s="50">
        <v>400.75</v>
      </c>
    </row>
    <row r="34" spans="1:8" ht="12.75">
      <c r="A34" s="67" t="s">
        <v>550</v>
      </c>
      <c r="B34" s="7" t="s">
        <v>566</v>
      </c>
      <c r="C34" s="8">
        <v>1700000</v>
      </c>
      <c r="D34" s="41">
        <v>1650000</v>
      </c>
      <c r="E34" s="9">
        <v>1620615.58</v>
      </c>
      <c r="F34" s="46" t="str">
        <f t="shared" si="2"/>
        <v> </v>
      </c>
      <c r="G34" s="47">
        <f t="shared" si="3"/>
        <v>29384.419999999925</v>
      </c>
      <c r="H34" s="50">
        <v>29384.42</v>
      </c>
    </row>
    <row r="35" spans="1:8" ht="12.75">
      <c r="A35" s="67" t="s">
        <v>551</v>
      </c>
      <c r="B35" s="7" t="s">
        <v>567</v>
      </c>
      <c r="C35" s="8">
        <v>10000</v>
      </c>
      <c r="D35" s="41">
        <v>10000</v>
      </c>
      <c r="E35" s="9">
        <v>0</v>
      </c>
      <c r="F35" s="46" t="str">
        <f t="shared" si="2"/>
        <v> </v>
      </c>
      <c r="G35" s="47">
        <f t="shared" si="3"/>
        <v>10000</v>
      </c>
      <c r="H35" s="50">
        <v>10000</v>
      </c>
    </row>
    <row r="36" spans="1:8" ht="12.75">
      <c r="A36" s="67" t="s">
        <v>552</v>
      </c>
      <c r="B36" s="7" t="s">
        <v>582</v>
      </c>
      <c r="C36" s="8">
        <v>45000</v>
      </c>
      <c r="D36" s="41">
        <v>30000</v>
      </c>
      <c r="E36" s="9">
        <v>29031.5</v>
      </c>
      <c r="F36" s="46" t="str">
        <f t="shared" si="2"/>
        <v> </v>
      </c>
      <c r="G36" s="47">
        <f t="shared" si="3"/>
        <v>968.5</v>
      </c>
      <c r="H36" s="50">
        <v>968.5</v>
      </c>
    </row>
    <row r="37" spans="1:8" ht="12.75">
      <c r="A37" s="67" t="s">
        <v>553</v>
      </c>
      <c r="B37" s="7" t="s">
        <v>568</v>
      </c>
      <c r="C37" s="8">
        <v>200000</v>
      </c>
      <c r="D37" s="41">
        <v>210000</v>
      </c>
      <c r="E37" s="9">
        <v>202085.2</v>
      </c>
      <c r="F37" s="46" t="str">
        <f t="shared" si="2"/>
        <v> </v>
      </c>
      <c r="G37" s="47">
        <f t="shared" si="3"/>
        <v>7914.799999999988</v>
      </c>
      <c r="H37" s="50">
        <v>7914.8</v>
      </c>
    </row>
    <row r="38" spans="1:8" ht="12.75">
      <c r="A38" s="67"/>
      <c r="B38" s="7"/>
      <c r="C38" s="8"/>
      <c r="D38" s="41"/>
      <c r="E38" s="9"/>
      <c r="F38" s="9"/>
      <c r="G38" s="78"/>
      <c r="H38" s="50"/>
    </row>
    <row r="39" spans="1:8" ht="12.75">
      <c r="A39" s="66"/>
      <c r="B39" s="14" t="s">
        <v>573</v>
      </c>
      <c r="C39" s="8"/>
      <c r="D39" s="42"/>
      <c r="E39" s="23"/>
      <c r="F39" s="23"/>
      <c r="G39" s="79"/>
      <c r="H39" s="71"/>
    </row>
    <row r="40" spans="1:8" ht="12.75">
      <c r="A40" s="66"/>
      <c r="B40" s="14" t="s">
        <v>574</v>
      </c>
      <c r="C40" s="8">
        <v>25605000</v>
      </c>
      <c r="D40" s="43">
        <f>SUM(D12:D38)</f>
        <v>25605000</v>
      </c>
      <c r="E40" s="21">
        <f>SUM(E12:E38)</f>
        <v>24487058.930000003</v>
      </c>
      <c r="F40" s="21"/>
      <c r="G40" s="80">
        <f>SUM(G12:G38)</f>
        <v>1117941.0699999994</v>
      </c>
      <c r="H40" s="72">
        <v>1117941.07</v>
      </c>
    </row>
    <row r="41" spans="1:8" ht="12.75">
      <c r="A41" s="66"/>
      <c r="B41" s="15" t="s">
        <v>1265</v>
      </c>
      <c r="C41" s="8"/>
      <c r="D41" s="41"/>
      <c r="E41" s="9"/>
      <c r="F41" s="56" t="str">
        <f>IF(E40&gt;D40,E40-D40," ")</f>
        <v> </v>
      </c>
      <c r="G41" s="82">
        <f>IF(D40&gt;E40,D40-E40," ")</f>
        <v>1117941.0699999966</v>
      </c>
      <c r="H41" s="50"/>
    </row>
    <row r="42" spans="1:8" ht="12.75">
      <c r="A42" s="66"/>
      <c r="B42" s="7"/>
      <c r="C42" s="8"/>
      <c r="D42" s="41"/>
      <c r="E42" s="9"/>
      <c r="F42" s="9"/>
      <c r="G42" s="78"/>
      <c r="H42" s="50"/>
    </row>
    <row r="43" spans="1:8" ht="12.75">
      <c r="A43" s="66"/>
      <c r="B43" s="7"/>
      <c r="C43" s="8"/>
      <c r="D43" s="41"/>
      <c r="E43" s="9"/>
      <c r="F43" s="9"/>
      <c r="G43" s="78"/>
      <c r="H43" s="50"/>
    </row>
    <row r="44" spans="1:8" ht="12.75">
      <c r="A44" s="66"/>
      <c r="B44" s="17" t="s">
        <v>595</v>
      </c>
      <c r="C44" s="8"/>
      <c r="D44" s="41"/>
      <c r="E44" s="9"/>
      <c r="F44" s="9"/>
      <c r="G44" s="78"/>
      <c r="H44" s="50"/>
    </row>
    <row r="45" spans="1:8" ht="12.75">
      <c r="A45" s="66"/>
      <c r="B45" s="17" t="s">
        <v>596</v>
      </c>
      <c r="C45" s="8"/>
      <c r="D45" s="41"/>
      <c r="E45" s="9"/>
      <c r="F45" s="9"/>
      <c r="G45" s="78"/>
      <c r="H45" s="50"/>
    </row>
    <row r="46" spans="1:8" ht="12.75">
      <c r="A46" s="66"/>
      <c r="B46" s="7"/>
      <c r="C46" s="8"/>
      <c r="D46" s="41"/>
      <c r="E46" s="9"/>
      <c r="F46" s="9"/>
      <c r="G46" s="78"/>
      <c r="H46" s="50"/>
    </row>
    <row r="47" spans="1:8" ht="12.75">
      <c r="A47" s="66"/>
      <c r="B47" s="17" t="s">
        <v>1263</v>
      </c>
      <c r="C47" s="8"/>
      <c r="D47" s="41"/>
      <c r="E47" s="9"/>
      <c r="F47" s="9"/>
      <c r="G47" s="78"/>
      <c r="H47" s="50"/>
    </row>
    <row r="48" spans="1:8" ht="12.75">
      <c r="A48" s="66" t="s">
        <v>575</v>
      </c>
      <c r="B48" s="7" t="s">
        <v>534</v>
      </c>
      <c r="C48" s="8">
        <v>3545000</v>
      </c>
      <c r="D48" s="41">
        <v>3690000</v>
      </c>
      <c r="E48" s="9">
        <v>3615244.5</v>
      </c>
      <c r="F48" s="46" t="str">
        <f>IF(E48&gt;D48,E48-D48," ")</f>
        <v> </v>
      </c>
      <c r="G48" s="47">
        <f>IF(D48&gt;E48,D48-E48," ")</f>
        <v>74755.5</v>
      </c>
      <c r="H48" s="50">
        <v>74755.5</v>
      </c>
    </row>
    <row r="49" spans="1:8" ht="12.75">
      <c r="A49" s="66"/>
      <c r="B49" s="7"/>
      <c r="C49" s="8"/>
      <c r="D49" s="41"/>
      <c r="E49" s="9"/>
      <c r="F49" s="9"/>
      <c r="G49" s="78"/>
      <c r="H49" s="50"/>
    </row>
    <row r="50" spans="1:8" ht="12.75">
      <c r="A50" s="66"/>
      <c r="B50" s="17" t="s">
        <v>1264</v>
      </c>
      <c r="C50" s="8"/>
      <c r="D50" s="41"/>
      <c r="E50" s="9"/>
      <c r="F50" s="9"/>
      <c r="G50" s="78"/>
      <c r="H50" s="50"/>
    </row>
    <row r="51" spans="1:8" ht="12.75">
      <c r="A51" s="66" t="s">
        <v>576</v>
      </c>
      <c r="B51" s="7" t="s">
        <v>554</v>
      </c>
      <c r="C51" s="8">
        <v>25000</v>
      </c>
      <c r="D51" s="41">
        <v>0</v>
      </c>
      <c r="E51" s="9">
        <v>0</v>
      </c>
      <c r="F51" s="46" t="str">
        <f aca="true" t="shared" si="4" ref="F51:F61">IF(E51&gt;D51,E51-D51," ")</f>
        <v> </v>
      </c>
      <c r="G51" s="47" t="str">
        <f aca="true" t="shared" si="5" ref="G51:G61">IF(D51&gt;E51,D51-E51," ")</f>
        <v> </v>
      </c>
      <c r="H51" s="50">
        <v>0</v>
      </c>
    </row>
    <row r="52" spans="1:8" ht="12.75">
      <c r="A52" s="67" t="s">
        <v>536</v>
      </c>
      <c r="B52" s="7" t="s">
        <v>555</v>
      </c>
      <c r="C52" s="8">
        <v>350000</v>
      </c>
      <c r="D52" s="41">
        <v>375000</v>
      </c>
      <c r="E52" s="9">
        <v>403170.45</v>
      </c>
      <c r="F52" s="46">
        <f t="shared" si="4"/>
        <v>28170.45000000001</v>
      </c>
      <c r="G52" s="47" t="str">
        <f t="shared" si="5"/>
        <v> </v>
      </c>
      <c r="H52" s="50">
        <v>-28170.45</v>
      </c>
    </row>
    <row r="53" spans="1:8" ht="12.75">
      <c r="A53" s="67" t="s">
        <v>537</v>
      </c>
      <c r="B53" s="7" t="s">
        <v>569</v>
      </c>
      <c r="C53" s="8"/>
      <c r="D53" s="41"/>
      <c r="E53" s="9"/>
      <c r="F53" s="46" t="str">
        <f t="shared" si="4"/>
        <v> </v>
      </c>
      <c r="G53" s="47" t="str">
        <f t="shared" si="5"/>
        <v> </v>
      </c>
      <c r="H53" s="50"/>
    </row>
    <row r="54" spans="1:8" ht="12.75">
      <c r="A54" s="66"/>
      <c r="B54" s="7" t="s">
        <v>597</v>
      </c>
      <c r="C54" s="8"/>
      <c r="D54" s="41">
        <v>369000</v>
      </c>
      <c r="E54" s="9">
        <v>368896</v>
      </c>
      <c r="F54" s="46" t="str">
        <f t="shared" si="4"/>
        <v> </v>
      </c>
      <c r="G54" s="47">
        <f t="shared" si="5"/>
        <v>104</v>
      </c>
      <c r="H54" s="50">
        <v>104</v>
      </c>
    </row>
    <row r="55" spans="1:8" ht="12.75">
      <c r="A55" s="67" t="s">
        <v>538</v>
      </c>
      <c r="B55" s="7" t="s">
        <v>579</v>
      </c>
      <c r="C55" s="8">
        <v>5000</v>
      </c>
      <c r="D55" s="41">
        <v>5000</v>
      </c>
      <c r="E55" s="9">
        <v>4604</v>
      </c>
      <c r="F55" s="46" t="str">
        <f t="shared" si="4"/>
        <v> </v>
      </c>
      <c r="G55" s="47">
        <f t="shared" si="5"/>
        <v>396</v>
      </c>
      <c r="H55" s="50">
        <v>396</v>
      </c>
    </row>
    <row r="56" spans="1:8" ht="12.75">
      <c r="A56" s="67" t="s">
        <v>539</v>
      </c>
      <c r="B56" s="7" t="s">
        <v>556</v>
      </c>
      <c r="C56" s="8">
        <v>60000</v>
      </c>
      <c r="D56" s="41">
        <v>60000</v>
      </c>
      <c r="E56" s="9">
        <v>83980.46</v>
      </c>
      <c r="F56" s="46">
        <f t="shared" si="4"/>
        <v>23980.460000000006</v>
      </c>
      <c r="G56" s="47" t="str">
        <f t="shared" si="5"/>
        <v> </v>
      </c>
      <c r="H56" s="50">
        <v>-23980.46</v>
      </c>
    </row>
    <row r="57" spans="1:8" ht="12.75">
      <c r="A57" s="67" t="s">
        <v>540</v>
      </c>
      <c r="B57" s="7" t="s">
        <v>557</v>
      </c>
      <c r="C57" s="8">
        <v>150000</v>
      </c>
      <c r="D57" s="41">
        <v>125000</v>
      </c>
      <c r="E57" s="9">
        <v>94461.53</v>
      </c>
      <c r="F57" s="46" t="str">
        <f t="shared" si="4"/>
        <v> </v>
      </c>
      <c r="G57" s="47">
        <f t="shared" si="5"/>
        <v>30538.47</v>
      </c>
      <c r="H57" s="50">
        <v>30538.47</v>
      </c>
    </row>
    <row r="58" spans="1:8" ht="12.75">
      <c r="A58" s="67" t="s">
        <v>541</v>
      </c>
      <c r="B58" s="7" t="s">
        <v>558</v>
      </c>
      <c r="C58" s="8">
        <v>200000</v>
      </c>
      <c r="D58" s="41">
        <v>200000</v>
      </c>
      <c r="E58" s="9">
        <v>242799.21</v>
      </c>
      <c r="F58" s="46">
        <f t="shared" si="4"/>
        <v>42799.20999999999</v>
      </c>
      <c r="G58" s="47" t="str">
        <f t="shared" si="5"/>
        <v> </v>
      </c>
      <c r="H58" s="50">
        <v>-42799.21</v>
      </c>
    </row>
    <row r="59" spans="1:8" ht="12.75">
      <c r="A59" s="67" t="s">
        <v>577</v>
      </c>
      <c r="B59" s="7" t="s">
        <v>580</v>
      </c>
      <c r="C59" s="8">
        <v>360000</v>
      </c>
      <c r="D59" s="41">
        <v>360000</v>
      </c>
      <c r="E59" s="9">
        <v>360000</v>
      </c>
      <c r="F59" s="46" t="str">
        <f t="shared" si="4"/>
        <v> </v>
      </c>
      <c r="G59" s="47" t="str">
        <f t="shared" si="5"/>
        <v> </v>
      </c>
      <c r="H59" s="50">
        <v>0</v>
      </c>
    </row>
    <row r="60" spans="1:8" ht="12.75">
      <c r="A60" s="67" t="s">
        <v>542</v>
      </c>
      <c r="B60" s="7" t="s">
        <v>581</v>
      </c>
      <c r="C60" s="8">
        <v>475000</v>
      </c>
      <c r="D60" s="41">
        <v>475000</v>
      </c>
      <c r="E60" s="9">
        <v>679144.2</v>
      </c>
      <c r="F60" s="46">
        <f t="shared" si="4"/>
        <v>204144.19999999995</v>
      </c>
      <c r="G60" s="47" t="str">
        <f t="shared" si="5"/>
        <v> </v>
      </c>
      <c r="H60" s="50">
        <v>-204144.2</v>
      </c>
    </row>
    <row r="61" spans="1:8" ht="12.75">
      <c r="A61" s="67" t="s">
        <v>543</v>
      </c>
      <c r="B61" s="7" t="s">
        <v>559</v>
      </c>
      <c r="C61" s="8">
        <v>75000</v>
      </c>
      <c r="D61" s="41">
        <v>71000</v>
      </c>
      <c r="E61" s="9">
        <v>46855</v>
      </c>
      <c r="F61" s="46" t="str">
        <f t="shared" si="4"/>
        <v> </v>
      </c>
      <c r="G61" s="47">
        <f t="shared" si="5"/>
        <v>24145</v>
      </c>
      <c r="H61" s="50">
        <v>24145</v>
      </c>
    </row>
    <row r="62" spans="1:8" ht="12.75">
      <c r="A62" s="67"/>
      <c r="B62" s="15" t="s">
        <v>601</v>
      </c>
      <c r="C62" s="8"/>
      <c r="D62" s="42">
        <f>SUM(D48:D61)</f>
        <v>5730000</v>
      </c>
      <c r="E62" s="23">
        <f>SUM(E48:E61)</f>
        <v>5899155.350000001</v>
      </c>
      <c r="F62" s="23">
        <f>SUM(F48:F61)</f>
        <v>299094.31999999995</v>
      </c>
      <c r="G62" s="79">
        <f>SUM(G48:G61)</f>
        <v>129938.97</v>
      </c>
      <c r="H62" s="73">
        <f>SUM(H48:H61)</f>
        <v>-169155.35</v>
      </c>
    </row>
    <row r="63" spans="1:8" ht="12.75">
      <c r="A63" s="27"/>
      <c r="B63" s="3"/>
      <c r="C63" s="51"/>
      <c r="D63" s="52"/>
      <c r="E63" s="53"/>
      <c r="F63" s="53"/>
      <c r="G63" s="53"/>
      <c r="H63" s="50"/>
    </row>
    <row r="64" spans="1:8" ht="12.75">
      <c r="A64" s="27"/>
      <c r="B64" s="3"/>
      <c r="C64" s="1"/>
      <c r="D64" s="45"/>
      <c r="E64" s="4"/>
      <c r="F64" s="4"/>
      <c r="G64" s="4"/>
      <c r="H64" s="50"/>
    </row>
    <row r="65" spans="1:8" ht="12.75">
      <c r="A65" s="67"/>
      <c r="B65" s="7"/>
      <c r="C65" s="8"/>
      <c r="D65" s="41"/>
      <c r="E65" s="9"/>
      <c r="F65" s="9"/>
      <c r="G65" s="78"/>
      <c r="H65" s="50"/>
    </row>
    <row r="66" spans="1:8" ht="12.75">
      <c r="A66" s="67"/>
      <c r="B66" s="17" t="s">
        <v>595</v>
      </c>
      <c r="C66" s="8"/>
      <c r="D66" s="41"/>
      <c r="E66" s="9"/>
      <c r="F66" s="9"/>
      <c r="G66" s="78"/>
      <c r="H66" s="50"/>
    </row>
    <row r="67" spans="1:8" ht="12.75">
      <c r="A67" s="67"/>
      <c r="B67" s="17" t="s">
        <v>1745</v>
      </c>
      <c r="C67" s="8"/>
      <c r="D67" s="41"/>
      <c r="E67" s="9"/>
      <c r="F67" s="9"/>
      <c r="G67" s="78"/>
      <c r="H67" s="50"/>
    </row>
    <row r="68" spans="1:8" ht="12.75">
      <c r="A68" s="67"/>
      <c r="B68" s="7"/>
      <c r="C68" s="8"/>
      <c r="D68" s="41"/>
      <c r="E68" s="9"/>
      <c r="F68" s="9"/>
      <c r="G68" s="78"/>
      <c r="H68" s="50"/>
    </row>
    <row r="69" spans="1:8" ht="12.75">
      <c r="A69" s="67"/>
      <c r="B69" s="15" t="s">
        <v>598</v>
      </c>
      <c r="C69" s="8"/>
      <c r="D69" s="41">
        <f>D62</f>
        <v>5730000</v>
      </c>
      <c r="E69" s="9">
        <f>E62</f>
        <v>5899155.350000001</v>
      </c>
      <c r="F69" s="9">
        <f>F62</f>
        <v>299094.31999999995</v>
      </c>
      <c r="G69" s="78">
        <f>G62</f>
        <v>129938.97</v>
      </c>
      <c r="H69" s="50">
        <f>H62</f>
        <v>-169155.35</v>
      </c>
    </row>
    <row r="70" spans="1:8" ht="12.75">
      <c r="A70" s="67"/>
      <c r="B70" s="15"/>
      <c r="C70" s="8"/>
      <c r="D70" s="41"/>
      <c r="E70" s="9"/>
      <c r="F70" s="9"/>
      <c r="G70" s="78"/>
      <c r="H70" s="50"/>
    </row>
    <row r="71" spans="1:8" ht="12.75">
      <c r="A71" s="67"/>
      <c r="B71" s="17" t="s">
        <v>599</v>
      </c>
      <c r="C71" s="8"/>
      <c r="D71" s="41"/>
      <c r="E71" s="9"/>
      <c r="F71" s="9"/>
      <c r="G71" s="78"/>
      <c r="H71" s="50"/>
    </row>
    <row r="72" spans="1:8" ht="12.75">
      <c r="A72" s="66" t="s">
        <v>600</v>
      </c>
      <c r="B72" s="7" t="s">
        <v>1353</v>
      </c>
      <c r="C72" s="8"/>
      <c r="D72" s="41"/>
      <c r="E72" s="9"/>
      <c r="F72" s="9"/>
      <c r="G72" s="78"/>
      <c r="H72" s="50"/>
    </row>
    <row r="73" spans="1:8" ht="12.75">
      <c r="A73" s="67"/>
      <c r="B73" s="7" t="s">
        <v>571</v>
      </c>
      <c r="C73" s="8">
        <v>30000</v>
      </c>
      <c r="D73" s="41">
        <v>30000</v>
      </c>
      <c r="E73" s="9">
        <v>11470.25</v>
      </c>
      <c r="F73" s="46" t="str">
        <f aca="true" t="shared" si="6" ref="F73:F82">IF(E73&gt;D73,E73-D73," ")</f>
        <v> </v>
      </c>
      <c r="G73" s="47">
        <f aca="true" t="shared" si="7" ref="G73:G82">IF(D73&gt;E73,D73-E73," ")</f>
        <v>18529.75</v>
      </c>
      <c r="H73" s="50">
        <v>18529.75</v>
      </c>
    </row>
    <row r="74" spans="1:8" ht="12.75">
      <c r="A74" s="67" t="s">
        <v>578</v>
      </c>
      <c r="B74" s="7" t="s">
        <v>560</v>
      </c>
      <c r="C74" s="8">
        <v>12000</v>
      </c>
      <c r="D74" s="41">
        <v>2000</v>
      </c>
      <c r="E74" s="9">
        <v>0</v>
      </c>
      <c r="F74" s="46" t="str">
        <f t="shared" si="6"/>
        <v> </v>
      </c>
      <c r="G74" s="47">
        <f t="shared" si="7"/>
        <v>2000</v>
      </c>
      <c r="H74" s="50">
        <v>2000</v>
      </c>
    </row>
    <row r="75" spans="1:8" ht="12.75">
      <c r="A75" s="67" t="s">
        <v>545</v>
      </c>
      <c r="B75" s="7" t="s">
        <v>561</v>
      </c>
      <c r="C75" s="8">
        <v>10000</v>
      </c>
      <c r="D75" s="41">
        <v>10000</v>
      </c>
      <c r="E75" s="9">
        <v>9792.5</v>
      </c>
      <c r="F75" s="46" t="str">
        <f t="shared" si="6"/>
        <v> </v>
      </c>
      <c r="G75" s="47">
        <f t="shared" si="7"/>
        <v>207.5</v>
      </c>
      <c r="H75" s="50">
        <v>207.5</v>
      </c>
    </row>
    <row r="76" spans="1:8" ht="12.75">
      <c r="A76" s="67" t="s">
        <v>546</v>
      </c>
      <c r="B76" s="7" t="s">
        <v>562</v>
      </c>
      <c r="C76" s="8">
        <v>110000</v>
      </c>
      <c r="D76" s="41">
        <v>110000</v>
      </c>
      <c r="E76" s="9">
        <v>193833</v>
      </c>
      <c r="F76" s="46">
        <f t="shared" si="6"/>
        <v>83833</v>
      </c>
      <c r="G76" s="47" t="str">
        <f t="shared" si="7"/>
        <v> </v>
      </c>
      <c r="H76" s="50">
        <v>-83833</v>
      </c>
    </row>
    <row r="77" spans="1:8" ht="12.75">
      <c r="A77" s="67" t="s">
        <v>547</v>
      </c>
      <c r="B77" s="7" t="s">
        <v>563</v>
      </c>
      <c r="C77" s="8">
        <v>20000</v>
      </c>
      <c r="D77" s="41">
        <v>20000</v>
      </c>
      <c r="E77" s="9">
        <v>13404.5</v>
      </c>
      <c r="F77" s="46" t="str">
        <f t="shared" si="6"/>
        <v> </v>
      </c>
      <c r="G77" s="47">
        <f t="shared" si="7"/>
        <v>6595.5</v>
      </c>
      <c r="H77" s="50">
        <v>6595.5</v>
      </c>
    </row>
    <row r="78" spans="1:8" ht="12.75">
      <c r="A78" s="67" t="s">
        <v>548</v>
      </c>
      <c r="B78" s="7" t="s">
        <v>564</v>
      </c>
      <c r="C78" s="8">
        <v>50000</v>
      </c>
      <c r="D78" s="41">
        <v>72000</v>
      </c>
      <c r="E78" s="9">
        <v>67040</v>
      </c>
      <c r="F78" s="46" t="str">
        <f t="shared" si="6"/>
        <v> </v>
      </c>
      <c r="G78" s="47">
        <f t="shared" si="7"/>
        <v>4960</v>
      </c>
      <c r="H78" s="50">
        <v>4960</v>
      </c>
    </row>
    <row r="79" spans="1:8" ht="12.75">
      <c r="A79" s="67" t="s">
        <v>549</v>
      </c>
      <c r="B79" s="7" t="s">
        <v>565</v>
      </c>
      <c r="C79" s="8">
        <v>30000</v>
      </c>
      <c r="D79" s="41">
        <v>35000</v>
      </c>
      <c r="E79" s="9">
        <v>33120</v>
      </c>
      <c r="F79" s="46" t="str">
        <f t="shared" si="6"/>
        <v> </v>
      </c>
      <c r="G79" s="47">
        <f t="shared" si="7"/>
        <v>1880</v>
      </c>
      <c r="H79" s="50">
        <v>1880</v>
      </c>
    </row>
    <row r="80" spans="1:8" ht="12.75">
      <c r="A80" s="67" t="s">
        <v>550</v>
      </c>
      <c r="B80" s="7" t="s">
        <v>566</v>
      </c>
      <c r="C80" s="8">
        <v>200000</v>
      </c>
      <c r="D80" s="41">
        <v>215000</v>
      </c>
      <c r="E80" s="9">
        <v>248899.05</v>
      </c>
      <c r="F80" s="46">
        <f t="shared" si="6"/>
        <v>33899.04999999999</v>
      </c>
      <c r="G80" s="47" t="str">
        <f t="shared" si="7"/>
        <v> </v>
      </c>
      <c r="H80" s="50">
        <v>-33899.05</v>
      </c>
    </row>
    <row r="81" spans="1:8" ht="12.75">
      <c r="A81" s="67" t="s">
        <v>552</v>
      </c>
      <c r="B81" s="7" t="s">
        <v>582</v>
      </c>
      <c r="C81" s="8">
        <v>6000</v>
      </c>
      <c r="D81" s="41">
        <v>6000</v>
      </c>
      <c r="E81" s="9">
        <v>1379</v>
      </c>
      <c r="F81" s="46" t="str">
        <f t="shared" si="6"/>
        <v> </v>
      </c>
      <c r="G81" s="47">
        <f t="shared" si="7"/>
        <v>4621</v>
      </c>
      <c r="H81" s="50">
        <v>4621</v>
      </c>
    </row>
    <row r="82" spans="1:8" ht="12.75">
      <c r="A82" s="67" t="s">
        <v>553</v>
      </c>
      <c r="B82" s="7" t="s">
        <v>568</v>
      </c>
      <c r="C82" s="8">
        <v>50000</v>
      </c>
      <c r="D82" s="41">
        <v>43000</v>
      </c>
      <c r="E82" s="9">
        <v>28657.15</v>
      </c>
      <c r="F82" s="46" t="str">
        <f t="shared" si="6"/>
        <v> </v>
      </c>
      <c r="G82" s="47">
        <f t="shared" si="7"/>
        <v>14342.849999999999</v>
      </c>
      <c r="H82" s="50">
        <v>14342.85</v>
      </c>
    </row>
    <row r="83" spans="1:8" ht="12.75">
      <c r="A83" s="66"/>
      <c r="B83" s="7"/>
      <c r="C83" s="8"/>
      <c r="D83" s="41"/>
      <c r="E83" s="9"/>
      <c r="F83" s="9"/>
      <c r="G83" s="78"/>
      <c r="H83" s="50"/>
    </row>
    <row r="84" spans="1:8" ht="12.75">
      <c r="A84" s="66"/>
      <c r="B84" s="14" t="s">
        <v>1746</v>
      </c>
      <c r="C84" s="8"/>
      <c r="D84" s="42"/>
      <c r="E84" s="23"/>
      <c r="F84" s="23"/>
      <c r="G84" s="79"/>
      <c r="H84" s="71"/>
    </row>
    <row r="85" spans="1:9" ht="12.75">
      <c r="A85" s="66"/>
      <c r="B85" s="14" t="s">
        <v>583</v>
      </c>
      <c r="C85" s="8">
        <v>6128000</v>
      </c>
      <c r="D85" s="43">
        <f>SUM(D69:D83)</f>
        <v>6273000</v>
      </c>
      <c r="E85" s="21">
        <f>SUM(E69:E83)</f>
        <v>6506750.800000001</v>
      </c>
      <c r="F85" s="21">
        <f>SUM(F69:F83)</f>
        <v>416826.36999999994</v>
      </c>
      <c r="G85" s="80">
        <f>SUM(G69:G83)</f>
        <v>183075.57</v>
      </c>
      <c r="H85" s="72">
        <f>SUM(H69:H83)</f>
        <v>-233750.80000000002</v>
      </c>
      <c r="I85" s="48">
        <f>F85-G85</f>
        <v>233750.79999999993</v>
      </c>
    </row>
    <row r="86" spans="1:8" ht="12.75">
      <c r="A86" s="66"/>
      <c r="B86" s="15" t="s">
        <v>460</v>
      </c>
      <c r="C86" s="8"/>
      <c r="D86" s="42"/>
      <c r="E86" s="23"/>
      <c r="F86" s="83">
        <f>IF(E85&gt;D85,E85-D85," ")</f>
        <v>233750.80000000075</v>
      </c>
      <c r="G86" s="57" t="str">
        <f>IF(D85&gt;E85,D85-E85," ")</f>
        <v> </v>
      </c>
      <c r="H86" s="71"/>
    </row>
    <row r="87" spans="1:8" ht="12.75">
      <c r="A87" s="66"/>
      <c r="B87" s="15"/>
      <c r="C87" s="8"/>
      <c r="D87" s="41"/>
      <c r="E87" s="9"/>
      <c r="F87" s="9"/>
      <c r="G87" s="78"/>
      <c r="H87" s="50"/>
    </row>
    <row r="88" spans="1:8" ht="12.75">
      <c r="A88" s="66"/>
      <c r="B88" s="15"/>
      <c r="C88" s="8"/>
      <c r="D88" s="41"/>
      <c r="E88" s="9"/>
      <c r="F88" s="9"/>
      <c r="G88" s="78"/>
      <c r="H88" s="50"/>
    </row>
    <row r="89" spans="1:8" ht="12.75">
      <c r="A89" s="66"/>
      <c r="B89" s="17" t="s">
        <v>1266</v>
      </c>
      <c r="C89" s="8"/>
      <c r="D89" s="41"/>
      <c r="E89" s="9"/>
      <c r="F89" s="9"/>
      <c r="G89" s="78"/>
      <c r="H89" s="50"/>
    </row>
    <row r="90" spans="1:8" ht="12.75">
      <c r="A90" s="66"/>
      <c r="B90" s="7"/>
      <c r="C90" s="8"/>
      <c r="D90" s="41"/>
      <c r="E90" s="9"/>
      <c r="F90" s="9"/>
      <c r="G90" s="78"/>
      <c r="H90" s="50"/>
    </row>
    <row r="91" spans="1:8" ht="12.75">
      <c r="A91" s="66"/>
      <c r="B91" s="17" t="s">
        <v>1263</v>
      </c>
      <c r="C91" s="8"/>
      <c r="D91" s="41"/>
      <c r="E91" s="9"/>
      <c r="F91" s="9"/>
      <c r="G91" s="78"/>
      <c r="H91" s="50"/>
    </row>
    <row r="92" spans="1:8" ht="12.75">
      <c r="A92" s="66" t="s">
        <v>584</v>
      </c>
      <c r="B92" s="7" t="s">
        <v>534</v>
      </c>
      <c r="C92" s="8">
        <v>106400000</v>
      </c>
      <c r="D92" s="41">
        <v>104048500</v>
      </c>
      <c r="E92" s="9">
        <v>103479928.61</v>
      </c>
      <c r="F92" s="46" t="str">
        <f>IF(E92&gt;D92,E92-D92," ")</f>
        <v> </v>
      </c>
      <c r="G92" s="47">
        <f>IF(D92&gt;E92,D92-E92," ")</f>
        <v>568571.3900000006</v>
      </c>
      <c r="H92" s="50">
        <v>568571.39</v>
      </c>
    </row>
    <row r="93" spans="1:8" ht="12.75">
      <c r="A93" s="66"/>
      <c r="B93" s="7"/>
      <c r="C93" s="8"/>
      <c r="D93" s="41"/>
      <c r="E93" s="9"/>
      <c r="F93" s="9"/>
      <c r="G93" s="78"/>
      <c r="H93" s="50"/>
    </row>
    <row r="94" spans="1:8" ht="12.75">
      <c r="A94" s="66"/>
      <c r="B94" s="17" t="s">
        <v>1264</v>
      </c>
      <c r="C94" s="8"/>
      <c r="D94" s="41"/>
      <c r="E94" s="9"/>
      <c r="F94" s="9"/>
      <c r="G94" s="78"/>
      <c r="H94" s="50"/>
    </row>
    <row r="95" spans="1:8" ht="12.75">
      <c r="A95" s="66" t="s">
        <v>585</v>
      </c>
      <c r="B95" s="7" t="s">
        <v>554</v>
      </c>
      <c r="C95" s="8">
        <v>900000</v>
      </c>
      <c r="D95" s="41">
        <v>1071500</v>
      </c>
      <c r="E95" s="9">
        <v>1070861.85</v>
      </c>
      <c r="F95" s="46" t="str">
        <f aca="true" t="shared" si="8" ref="F95:F118">IF(E95&gt;D95,E95-D95," ")</f>
        <v> </v>
      </c>
      <c r="G95" s="47">
        <f aca="true" t="shared" si="9" ref="G95:G118">IF(D95&gt;E95,D95-E95," ")</f>
        <v>638.1499999999069</v>
      </c>
      <c r="H95" s="50">
        <v>638.15</v>
      </c>
    </row>
    <row r="96" spans="1:8" ht="12.75">
      <c r="A96" s="67" t="s">
        <v>536</v>
      </c>
      <c r="B96" s="7" t="s">
        <v>555</v>
      </c>
      <c r="C96" s="8">
        <v>19850000</v>
      </c>
      <c r="D96" s="41">
        <v>20150000</v>
      </c>
      <c r="E96" s="9">
        <v>22100000</v>
      </c>
      <c r="F96" s="46">
        <f t="shared" si="8"/>
        <v>1950000</v>
      </c>
      <c r="G96" s="47" t="str">
        <f t="shared" si="9"/>
        <v> </v>
      </c>
      <c r="H96" s="50">
        <v>-1950000</v>
      </c>
    </row>
    <row r="97" spans="1:8" ht="12.75">
      <c r="A97" s="67" t="s">
        <v>538</v>
      </c>
      <c r="B97" s="7" t="s">
        <v>579</v>
      </c>
      <c r="C97" s="8">
        <v>30000</v>
      </c>
      <c r="D97" s="41">
        <v>30000</v>
      </c>
      <c r="E97" s="9">
        <v>30000</v>
      </c>
      <c r="F97" s="46" t="str">
        <f t="shared" si="8"/>
        <v> </v>
      </c>
      <c r="G97" s="47" t="str">
        <f t="shared" si="9"/>
        <v> </v>
      </c>
      <c r="H97" s="50">
        <v>0</v>
      </c>
    </row>
    <row r="98" spans="1:8" ht="12.75">
      <c r="A98" s="67" t="s">
        <v>539</v>
      </c>
      <c r="B98" s="7" t="s">
        <v>556</v>
      </c>
      <c r="C98" s="8">
        <v>1300000</v>
      </c>
      <c r="D98" s="41">
        <v>1600000</v>
      </c>
      <c r="E98" s="9">
        <v>1598559.27</v>
      </c>
      <c r="F98" s="46" t="str">
        <f t="shared" si="8"/>
        <v> </v>
      </c>
      <c r="G98" s="47">
        <f t="shared" si="9"/>
        <v>1440.7299999999814</v>
      </c>
      <c r="H98" s="50">
        <v>1440.73</v>
      </c>
    </row>
    <row r="99" spans="1:8" ht="12.75">
      <c r="A99" s="67" t="s">
        <v>540</v>
      </c>
      <c r="B99" s="7" t="s">
        <v>557</v>
      </c>
      <c r="C99" s="8">
        <v>1300000</v>
      </c>
      <c r="D99" s="41">
        <v>1300000</v>
      </c>
      <c r="E99" s="9">
        <v>1259004.99</v>
      </c>
      <c r="F99" s="46" t="str">
        <f t="shared" si="8"/>
        <v> </v>
      </c>
      <c r="G99" s="47">
        <f t="shared" si="9"/>
        <v>40995.01000000001</v>
      </c>
      <c r="H99" s="50">
        <v>40995.01</v>
      </c>
    </row>
    <row r="100" spans="1:8" ht="12.75">
      <c r="A100" s="67" t="s">
        <v>541</v>
      </c>
      <c r="B100" s="7" t="s">
        <v>558</v>
      </c>
      <c r="C100" s="8">
        <v>3000000</v>
      </c>
      <c r="D100" s="41">
        <v>3000000</v>
      </c>
      <c r="E100" s="9">
        <v>2988551.98</v>
      </c>
      <c r="F100" s="46" t="str">
        <f t="shared" si="8"/>
        <v> </v>
      </c>
      <c r="G100" s="47">
        <f t="shared" si="9"/>
        <v>11448.020000000019</v>
      </c>
      <c r="H100" s="50">
        <v>11448.02</v>
      </c>
    </row>
    <row r="101" spans="1:8" ht="12.75">
      <c r="A101" s="67" t="s">
        <v>542</v>
      </c>
      <c r="B101" s="7" t="s">
        <v>581</v>
      </c>
      <c r="C101" s="8">
        <v>800000</v>
      </c>
      <c r="D101" s="41">
        <v>1030000</v>
      </c>
      <c r="E101" s="9">
        <v>1013745.07</v>
      </c>
      <c r="F101" s="46" t="str">
        <f t="shared" si="8"/>
        <v> </v>
      </c>
      <c r="G101" s="47">
        <f t="shared" si="9"/>
        <v>16254.930000000051</v>
      </c>
      <c r="H101" s="50">
        <v>16254.93</v>
      </c>
    </row>
    <row r="102" spans="1:8" ht="12.75">
      <c r="A102" s="67" t="s">
        <v>543</v>
      </c>
      <c r="B102" s="7" t="s">
        <v>559</v>
      </c>
      <c r="C102" s="8">
        <v>1000000</v>
      </c>
      <c r="D102" s="41">
        <v>1250000</v>
      </c>
      <c r="E102" s="9">
        <v>1249389</v>
      </c>
      <c r="F102" s="46" t="str">
        <f t="shared" si="8"/>
        <v> </v>
      </c>
      <c r="G102" s="47">
        <f t="shared" si="9"/>
        <v>611</v>
      </c>
      <c r="H102" s="50">
        <v>611</v>
      </c>
    </row>
    <row r="103" spans="1:8" ht="12.75">
      <c r="A103" s="67" t="s">
        <v>544</v>
      </c>
      <c r="B103" s="7" t="s">
        <v>1353</v>
      </c>
      <c r="C103" s="8"/>
      <c r="D103" s="41"/>
      <c r="E103" s="9"/>
      <c r="F103" s="46" t="str">
        <f t="shared" si="8"/>
        <v> </v>
      </c>
      <c r="G103" s="47" t="str">
        <f t="shared" si="9"/>
        <v> </v>
      </c>
      <c r="H103" s="50"/>
    </row>
    <row r="104" spans="1:8" ht="12.75">
      <c r="A104" s="67"/>
      <c r="B104" s="7" t="s">
        <v>571</v>
      </c>
      <c r="C104" s="8">
        <v>2600000</v>
      </c>
      <c r="D104" s="41">
        <v>2900000</v>
      </c>
      <c r="E104" s="9">
        <v>2882439.28</v>
      </c>
      <c r="F104" s="46" t="str">
        <f t="shared" si="8"/>
        <v> </v>
      </c>
      <c r="G104" s="47">
        <f t="shared" si="9"/>
        <v>17560.720000000205</v>
      </c>
      <c r="H104" s="50">
        <v>17560.72</v>
      </c>
    </row>
    <row r="105" spans="1:8" ht="12.75">
      <c r="A105" s="67" t="s">
        <v>578</v>
      </c>
      <c r="B105" s="7" t="s">
        <v>560</v>
      </c>
      <c r="C105" s="8">
        <v>530000</v>
      </c>
      <c r="D105" s="41">
        <v>380000</v>
      </c>
      <c r="E105" s="9">
        <v>357000</v>
      </c>
      <c r="F105" s="46" t="str">
        <f t="shared" si="8"/>
        <v> </v>
      </c>
      <c r="G105" s="47">
        <f t="shared" si="9"/>
        <v>23000</v>
      </c>
      <c r="H105" s="50">
        <v>23000</v>
      </c>
    </row>
    <row r="106" spans="1:8" ht="12.75">
      <c r="A106" s="67" t="s">
        <v>545</v>
      </c>
      <c r="B106" s="7" t="s">
        <v>561</v>
      </c>
      <c r="C106" s="8">
        <v>5600000</v>
      </c>
      <c r="D106" s="41">
        <v>5600000</v>
      </c>
      <c r="E106" s="9">
        <v>5553160.98</v>
      </c>
      <c r="F106" s="46" t="str">
        <f t="shared" si="8"/>
        <v> </v>
      </c>
      <c r="G106" s="47">
        <f t="shared" si="9"/>
        <v>46839.01999999955</v>
      </c>
      <c r="H106" s="50">
        <v>46839.02</v>
      </c>
    </row>
    <row r="107" spans="1:8" ht="12.75">
      <c r="A107" s="67" t="s">
        <v>546</v>
      </c>
      <c r="B107" s="7" t="s">
        <v>562</v>
      </c>
      <c r="C107" s="8">
        <v>5100000</v>
      </c>
      <c r="D107" s="41">
        <v>5400000</v>
      </c>
      <c r="E107" s="9">
        <v>5399890</v>
      </c>
      <c r="F107" s="46" t="str">
        <f t="shared" si="8"/>
        <v> </v>
      </c>
      <c r="G107" s="47">
        <f t="shared" si="9"/>
        <v>110</v>
      </c>
      <c r="H107" s="50">
        <v>110</v>
      </c>
    </row>
    <row r="108" spans="1:8" ht="12.75">
      <c r="A108" s="67" t="s">
        <v>547</v>
      </c>
      <c r="B108" s="7" t="s">
        <v>563</v>
      </c>
      <c r="C108" s="8">
        <v>550000</v>
      </c>
      <c r="D108" s="41">
        <v>800000</v>
      </c>
      <c r="E108" s="9">
        <v>799141.5</v>
      </c>
      <c r="F108" s="46" t="str">
        <f t="shared" si="8"/>
        <v> </v>
      </c>
      <c r="G108" s="47">
        <f t="shared" si="9"/>
        <v>858.5</v>
      </c>
      <c r="H108" s="50">
        <v>858.5</v>
      </c>
    </row>
    <row r="109" spans="1:8" ht="12.75">
      <c r="A109" s="67" t="s">
        <v>548</v>
      </c>
      <c r="B109" s="7" t="s">
        <v>564</v>
      </c>
      <c r="C109" s="8">
        <v>1200000</v>
      </c>
      <c r="D109" s="41">
        <v>1500000</v>
      </c>
      <c r="E109" s="9">
        <v>1418373.54</v>
      </c>
      <c r="F109" s="46" t="str">
        <f t="shared" si="8"/>
        <v> </v>
      </c>
      <c r="G109" s="47">
        <f t="shared" si="9"/>
        <v>81626.45999999996</v>
      </c>
      <c r="H109" s="50">
        <v>81626.46</v>
      </c>
    </row>
    <row r="110" spans="1:8" ht="12.75">
      <c r="A110" s="67" t="s">
        <v>549</v>
      </c>
      <c r="B110" s="7" t="s">
        <v>565</v>
      </c>
      <c r="C110" s="8">
        <v>300000</v>
      </c>
      <c r="D110" s="41">
        <v>330000</v>
      </c>
      <c r="E110" s="9">
        <v>312010</v>
      </c>
      <c r="F110" s="46" t="str">
        <f t="shared" si="8"/>
        <v> </v>
      </c>
      <c r="G110" s="47">
        <f t="shared" si="9"/>
        <v>17990</v>
      </c>
      <c r="H110" s="50">
        <v>17990</v>
      </c>
    </row>
    <row r="111" spans="1:8" ht="12.75">
      <c r="A111" s="67" t="s">
        <v>586</v>
      </c>
      <c r="B111" s="7" t="s">
        <v>834</v>
      </c>
      <c r="C111" s="8">
        <v>4000000</v>
      </c>
      <c r="D111" s="41">
        <v>4900000</v>
      </c>
      <c r="E111" s="9">
        <v>4845362</v>
      </c>
      <c r="F111" s="46" t="str">
        <f t="shared" si="8"/>
        <v> </v>
      </c>
      <c r="G111" s="47">
        <f t="shared" si="9"/>
        <v>54638</v>
      </c>
      <c r="H111" s="50">
        <v>54638</v>
      </c>
    </row>
    <row r="112" spans="1:8" ht="12.75">
      <c r="A112" s="67" t="s">
        <v>587</v>
      </c>
      <c r="B112" s="7" t="s">
        <v>916</v>
      </c>
      <c r="C112" s="8">
        <v>2500000</v>
      </c>
      <c r="D112" s="41">
        <v>1820000</v>
      </c>
      <c r="E112" s="9">
        <v>1506509</v>
      </c>
      <c r="F112" s="46" t="str">
        <f t="shared" si="8"/>
        <v> </v>
      </c>
      <c r="G112" s="47">
        <f t="shared" si="9"/>
        <v>313491</v>
      </c>
      <c r="H112" s="50">
        <v>313491</v>
      </c>
    </row>
    <row r="113" spans="1:8" ht="12.75">
      <c r="A113" s="67" t="s">
        <v>588</v>
      </c>
      <c r="B113" s="7" t="s">
        <v>835</v>
      </c>
      <c r="C113" s="8">
        <v>724980</v>
      </c>
      <c r="D113" s="41">
        <v>724980</v>
      </c>
      <c r="E113" s="9">
        <v>695152.87</v>
      </c>
      <c r="F113" s="46" t="str">
        <f t="shared" si="8"/>
        <v> </v>
      </c>
      <c r="G113" s="47">
        <f t="shared" si="9"/>
        <v>29827.130000000005</v>
      </c>
      <c r="H113" s="50">
        <v>29827.13</v>
      </c>
    </row>
    <row r="114" spans="1:8" ht="12.75">
      <c r="A114" s="67" t="s">
        <v>589</v>
      </c>
      <c r="B114" s="7" t="s">
        <v>836</v>
      </c>
      <c r="C114" s="8">
        <v>1600000</v>
      </c>
      <c r="D114" s="41">
        <v>1725000</v>
      </c>
      <c r="E114" s="9">
        <v>1713852.9</v>
      </c>
      <c r="F114" s="46" t="str">
        <f t="shared" si="8"/>
        <v> </v>
      </c>
      <c r="G114" s="47">
        <f t="shared" si="9"/>
        <v>11147.100000000093</v>
      </c>
      <c r="H114" s="50">
        <v>11147.1</v>
      </c>
    </row>
    <row r="115" spans="1:8" ht="12.75">
      <c r="A115" s="67" t="s">
        <v>551</v>
      </c>
      <c r="B115" s="7" t="s">
        <v>837</v>
      </c>
      <c r="C115" s="8">
        <v>500000</v>
      </c>
      <c r="D115" s="41">
        <v>125000</v>
      </c>
      <c r="E115" s="9">
        <v>113718.85</v>
      </c>
      <c r="F115" s="46" t="str">
        <f t="shared" si="8"/>
        <v> </v>
      </c>
      <c r="G115" s="47">
        <f t="shared" si="9"/>
        <v>11281.149999999994</v>
      </c>
      <c r="H115" s="50">
        <v>11281.15</v>
      </c>
    </row>
    <row r="116" spans="1:8" ht="12.75">
      <c r="A116" s="67" t="s">
        <v>552</v>
      </c>
      <c r="B116" s="7" t="s">
        <v>582</v>
      </c>
      <c r="C116" s="8">
        <v>500000</v>
      </c>
      <c r="D116" s="41">
        <v>500000</v>
      </c>
      <c r="E116" s="9">
        <v>884174.15</v>
      </c>
      <c r="F116" s="46">
        <f t="shared" si="8"/>
        <v>384174.15</v>
      </c>
      <c r="G116" s="47" t="str">
        <f t="shared" si="9"/>
        <v> </v>
      </c>
      <c r="H116" s="50">
        <v>-384174.15</v>
      </c>
    </row>
    <row r="117" spans="1:8" ht="12.75">
      <c r="A117" s="67" t="s">
        <v>553</v>
      </c>
      <c r="B117" s="7" t="s">
        <v>568</v>
      </c>
      <c r="C117" s="8">
        <v>1400000</v>
      </c>
      <c r="D117" s="41">
        <v>1400000</v>
      </c>
      <c r="E117" s="9">
        <v>1398778.75</v>
      </c>
      <c r="F117" s="46" t="str">
        <f t="shared" si="8"/>
        <v> </v>
      </c>
      <c r="G117" s="47">
        <f t="shared" si="9"/>
        <v>1221.25</v>
      </c>
      <c r="H117" s="50">
        <v>1221.25</v>
      </c>
    </row>
    <row r="118" spans="1:8" ht="12.75">
      <c r="A118" s="67" t="s">
        <v>590</v>
      </c>
      <c r="B118" s="7" t="s">
        <v>838</v>
      </c>
      <c r="C118" s="8">
        <v>10</v>
      </c>
      <c r="D118" s="41">
        <v>10</v>
      </c>
      <c r="E118" s="9">
        <v>0</v>
      </c>
      <c r="F118" s="46" t="str">
        <f t="shared" si="8"/>
        <v> </v>
      </c>
      <c r="G118" s="47">
        <f t="shared" si="9"/>
        <v>10</v>
      </c>
      <c r="H118" s="50">
        <v>10</v>
      </c>
    </row>
    <row r="119" spans="1:8" ht="12.75">
      <c r="A119" s="67"/>
      <c r="B119" s="15" t="s">
        <v>601</v>
      </c>
      <c r="C119" s="8"/>
      <c r="D119" s="44">
        <f>SUM(D92:D118)</f>
        <v>161584990</v>
      </c>
      <c r="E119" s="22">
        <f>SUM(E92:E118)</f>
        <v>162669604.58999997</v>
      </c>
      <c r="F119" s="22">
        <f>SUM(F92:F118)</f>
        <v>2334174.15</v>
      </c>
      <c r="G119" s="61">
        <f>SUM(G92:G118)</f>
        <v>1249559.56</v>
      </c>
      <c r="H119" s="73">
        <f>SUM(H92:H118)</f>
        <v>-1084614.59</v>
      </c>
    </row>
    <row r="120" spans="1:8" ht="12.75">
      <c r="A120" s="27"/>
      <c r="B120" s="3"/>
      <c r="C120" s="1"/>
      <c r="D120" s="45"/>
      <c r="E120" s="4"/>
      <c r="F120" s="4"/>
      <c r="G120" s="4"/>
      <c r="H120" s="50"/>
    </row>
    <row r="121" spans="1:8" ht="12.75">
      <c r="A121" s="27"/>
      <c r="B121" s="3"/>
      <c r="C121" s="1"/>
      <c r="D121" s="45"/>
      <c r="E121" s="4"/>
      <c r="F121" s="4"/>
      <c r="G121" s="4"/>
      <c r="H121" s="50"/>
    </row>
    <row r="122" spans="1:8" ht="12.75">
      <c r="A122" s="67"/>
      <c r="B122" s="7"/>
      <c r="C122" s="8"/>
      <c r="D122" s="41"/>
      <c r="E122" s="9"/>
      <c r="F122" s="9"/>
      <c r="G122" s="78"/>
      <c r="H122" s="50"/>
    </row>
    <row r="123" spans="1:8" ht="12.75">
      <c r="A123" s="67"/>
      <c r="B123" s="17" t="s">
        <v>602</v>
      </c>
      <c r="C123" s="8"/>
      <c r="D123" s="41"/>
      <c r="E123" s="9"/>
      <c r="F123" s="9"/>
      <c r="G123" s="78"/>
      <c r="H123" s="50"/>
    </row>
    <row r="124" spans="1:8" ht="12.75">
      <c r="A124" s="67"/>
      <c r="B124" s="7"/>
      <c r="C124" s="8"/>
      <c r="D124" s="41"/>
      <c r="E124" s="9"/>
      <c r="F124" s="9"/>
      <c r="G124" s="78"/>
      <c r="H124" s="50"/>
    </row>
    <row r="125" spans="1:8" ht="12.75">
      <c r="A125" s="67"/>
      <c r="B125" s="15" t="s">
        <v>598</v>
      </c>
      <c r="C125" s="8"/>
      <c r="D125" s="41">
        <f>D119</f>
        <v>161584990</v>
      </c>
      <c r="E125" s="9">
        <f>E119</f>
        <v>162669604.58999997</v>
      </c>
      <c r="F125" s="9">
        <f>F119</f>
        <v>2334174.15</v>
      </c>
      <c r="G125" s="78">
        <f>G119</f>
        <v>1249559.56</v>
      </c>
      <c r="H125" s="50">
        <f>H119</f>
        <v>-1084614.59</v>
      </c>
    </row>
    <row r="126" spans="1:8" ht="12.75">
      <c r="A126" s="67"/>
      <c r="B126" s="7"/>
      <c r="C126" s="8"/>
      <c r="D126" s="41"/>
      <c r="E126" s="9"/>
      <c r="F126" s="9"/>
      <c r="G126" s="78"/>
      <c r="H126" s="50"/>
    </row>
    <row r="127" spans="1:8" ht="12.75">
      <c r="A127" s="67"/>
      <c r="B127" s="17" t="s">
        <v>603</v>
      </c>
      <c r="C127" s="8"/>
      <c r="D127" s="41"/>
      <c r="E127" s="9"/>
      <c r="F127" s="9"/>
      <c r="G127" s="78"/>
      <c r="H127" s="50"/>
    </row>
    <row r="128" spans="1:8" ht="12.75">
      <c r="A128" s="66" t="s">
        <v>604</v>
      </c>
      <c r="B128" s="7" t="s">
        <v>845</v>
      </c>
      <c r="C128" s="8">
        <v>10</v>
      </c>
      <c r="D128" s="41">
        <v>10</v>
      </c>
      <c r="E128" s="9">
        <v>0</v>
      </c>
      <c r="F128" s="46" t="str">
        <f>IF(E128&gt;D128,E128-D128," ")</f>
        <v> </v>
      </c>
      <c r="G128" s="47">
        <f>IF(D128&gt;E128,D128-E128," ")</f>
        <v>10</v>
      </c>
      <c r="H128" s="50">
        <v>10</v>
      </c>
    </row>
    <row r="129" spans="1:8" ht="12.75">
      <c r="A129" s="67" t="s">
        <v>591</v>
      </c>
      <c r="B129" s="7" t="s">
        <v>847</v>
      </c>
      <c r="C129" s="8"/>
      <c r="D129" s="41"/>
      <c r="E129" s="9"/>
      <c r="F129" s="46" t="str">
        <f>IF(E129&gt;D129,E129-D129," ")</f>
        <v> </v>
      </c>
      <c r="G129" s="47" t="str">
        <f>IF(D129&gt;E129,D129-E129," ")</f>
        <v> </v>
      </c>
      <c r="H129" s="50"/>
    </row>
    <row r="130" spans="1:8" ht="12.75">
      <c r="A130" s="67"/>
      <c r="B130" s="7" t="s">
        <v>846</v>
      </c>
      <c r="C130" s="8">
        <v>1200000</v>
      </c>
      <c r="D130" s="41">
        <v>1200000</v>
      </c>
      <c r="E130" s="9">
        <v>1196638.95</v>
      </c>
      <c r="F130" s="46" t="str">
        <f>IF(E130&gt;D130,E130-D130," ")</f>
        <v> </v>
      </c>
      <c r="G130" s="47">
        <f>IF(D130&gt;E130,D130-E130," ")</f>
        <v>3361.0500000000466</v>
      </c>
      <c r="H130" s="50">
        <v>3361.05</v>
      </c>
    </row>
    <row r="131" spans="1:8" ht="12.75">
      <c r="A131" s="67" t="s">
        <v>592</v>
      </c>
      <c r="B131" s="7" t="s">
        <v>848</v>
      </c>
      <c r="C131" s="8"/>
      <c r="D131" s="41"/>
      <c r="E131" s="9"/>
      <c r="F131" s="46" t="str">
        <f>IF(E131&gt;D131,E131-D131," ")</f>
        <v> </v>
      </c>
      <c r="G131" s="47" t="str">
        <f>IF(D131&gt;E131,D131-E131," ")</f>
        <v> </v>
      </c>
      <c r="H131" s="50"/>
    </row>
    <row r="132" spans="1:8" ht="12.75">
      <c r="A132" s="67"/>
      <c r="B132" s="7" t="s">
        <v>849</v>
      </c>
      <c r="C132" s="8">
        <v>115000</v>
      </c>
      <c r="D132" s="41">
        <v>215000</v>
      </c>
      <c r="E132" s="9">
        <v>194260.79</v>
      </c>
      <c r="F132" s="46" t="str">
        <f>IF(E132&gt;D132,E132-D132," ")</f>
        <v> </v>
      </c>
      <c r="G132" s="47">
        <f>IF(D132&gt;E132,D132-E132," ")</f>
        <v>20739.209999999992</v>
      </c>
      <c r="H132" s="50">
        <v>20739.21</v>
      </c>
    </row>
    <row r="133" spans="1:8" ht="12.75">
      <c r="A133" s="66"/>
      <c r="B133" s="7"/>
      <c r="C133" s="8"/>
      <c r="D133" s="41"/>
      <c r="E133" s="9"/>
      <c r="F133" s="9"/>
      <c r="G133" s="78"/>
      <c r="H133" s="50"/>
    </row>
    <row r="134" spans="1:9" ht="12.75">
      <c r="A134" s="66"/>
      <c r="B134" s="14" t="s">
        <v>1267</v>
      </c>
      <c r="C134" s="8">
        <v>163000000</v>
      </c>
      <c r="D134" s="44">
        <f>SUM(D125:D133)</f>
        <v>163000000</v>
      </c>
      <c r="E134" s="22">
        <f>SUM(E125:E133)</f>
        <v>164060504.32999995</v>
      </c>
      <c r="F134" s="22">
        <f>SUM(F125:F133)</f>
        <v>2334174.15</v>
      </c>
      <c r="G134" s="61">
        <f>SUM(G125:G133)</f>
        <v>1273669.82</v>
      </c>
      <c r="H134" s="73">
        <f>SUM(H125:H133)</f>
        <v>-1060504.33</v>
      </c>
      <c r="I134" s="48">
        <f>F134-G134</f>
        <v>1060504.3299999998</v>
      </c>
    </row>
    <row r="135" spans="1:8" ht="12.75">
      <c r="A135" s="66"/>
      <c r="B135" s="15" t="s">
        <v>460</v>
      </c>
      <c r="C135" s="8"/>
      <c r="D135" s="42"/>
      <c r="E135" s="23"/>
      <c r="F135" s="83">
        <f>IF(E134&gt;D134,E134-D134," ")</f>
        <v>1060504.3299999535</v>
      </c>
      <c r="G135" s="57" t="str">
        <f>IF(D134&gt;E134,D134-E134," ")</f>
        <v> </v>
      </c>
      <c r="H135" s="71"/>
    </row>
    <row r="136" spans="1:8" ht="12.75">
      <c r="A136" s="66"/>
      <c r="B136" s="15"/>
      <c r="C136" s="8"/>
      <c r="D136" s="41"/>
      <c r="E136" s="9"/>
      <c r="F136" s="9"/>
      <c r="G136" s="78"/>
      <c r="H136" s="50"/>
    </row>
    <row r="137" spans="1:8" ht="12.75">
      <c r="A137" s="66"/>
      <c r="B137" s="17" t="s">
        <v>1268</v>
      </c>
      <c r="C137" s="8"/>
      <c r="D137" s="41"/>
      <c r="E137" s="9"/>
      <c r="F137" s="9"/>
      <c r="G137" s="78"/>
      <c r="H137" s="50"/>
    </row>
    <row r="138" spans="1:8" ht="12.75">
      <c r="A138" s="66"/>
      <c r="B138" s="7"/>
      <c r="C138" s="8"/>
      <c r="D138" s="41"/>
      <c r="E138" s="9"/>
      <c r="F138" s="9"/>
      <c r="G138" s="78"/>
      <c r="H138" s="50"/>
    </row>
    <row r="139" spans="1:8" ht="12.75">
      <c r="A139" s="66"/>
      <c r="B139" s="17" t="s">
        <v>1263</v>
      </c>
      <c r="C139" s="8"/>
      <c r="D139" s="41"/>
      <c r="E139" s="9"/>
      <c r="F139" s="9"/>
      <c r="G139" s="78"/>
      <c r="H139" s="50"/>
    </row>
    <row r="140" spans="1:8" ht="12.75">
      <c r="A140" s="66" t="s">
        <v>850</v>
      </c>
      <c r="B140" s="7" t="s">
        <v>534</v>
      </c>
      <c r="C140" s="8">
        <v>37973000</v>
      </c>
      <c r="D140" s="41">
        <v>37973000</v>
      </c>
      <c r="E140" s="9">
        <v>33698820.29</v>
      </c>
      <c r="F140" s="46" t="str">
        <f aca="true" t="shared" si="10" ref="F140:F167">IF(E140&gt;D140,E140-D140," ")</f>
        <v> </v>
      </c>
      <c r="G140" s="47">
        <f aca="true" t="shared" si="11" ref="G140:G167">IF(D140&gt;E140,D140-E140," ")</f>
        <v>4274179.710000001</v>
      </c>
      <c r="H140" s="50">
        <v>4274179.71</v>
      </c>
    </row>
    <row r="141" spans="1:8" ht="12.75">
      <c r="A141" s="66"/>
      <c r="B141" s="7"/>
      <c r="C141" s="8"/>
      <c r="D141" s="41"/>
      <c r="E141" s="9"/>
      <c r="F141" s="46"/>
      <c r="G141" s="47"/>
      <c r="H141" s="50"/>
    </row>
    <row r="142" spans="1:8" ht="12.75">
      <c r="A142" s="66"/>
      <c r="B142" s="17" t="s">
        <v>1264</v>
      </c>
      <c r="C142" s="8"/>
      <c r="D142" s="41"/>
      <c r="E142" s="9"/>
      <c r="F142" s="46"/>
      <c r="G142" s="47"/>
      <c r="H142" s="50"/>
    </row>
    <row r="143" spans="1:8" ht="12.75">
      <c r="A143" s="66" t="s">
        <v>851</v>
      </c>
      <c r="B143" s="7" t="s">
        <v>554</v>
      </c>
      <c r="C143" s="8">
        <v>9000000</v>
      </c>
      <c r="D143" s="41">
        <v>8495000</v>
      </c>
      <c r="E143" s="9">
        <v>7665993.27</v>
      </c>
      <c r="F143" s="46" t="str">
        <f t="shared" si="10"/>
        <v> </v>
      </c>
      <c r="G143" s="47">
        <f t="shared" si="11"/>
        <v>829006.7300000004</v>
      </c>
      <c r="H143" s="50">
        <v>829006.73</v>
      </c>
    </row>
    <row r="144" spans="1:8" ht="12.75">
      <c r="A144" s="67" t="s">
        <v>536</v>
      </c>
      <c r="B144" s="7" t="s">
        <v>555</v>
      </c>
      <c r="C144" s="8">
        <v>6300000</v>
      </c>
      <c r="D144" s="41">
        <v>6300000</v>
      </c>
      <c r="E144" s="9">
        <v>6247687.23</v>
      </c>
      <c r="F144" s="46" t="str">
        <f t="shared" si="10"/>
        <v> </v>
      </c>
      <c r="G144" s="47">
        <f t="shared" si="11"/>
        <v>52312.76999999955</v>
      </c>
      <c r="H144" s="50">
        <v>52312.77</v>
      </c>
    </row>
    <row r="145" spans="1:8" ht="12.75">
      <c r="A145" s="67" t="s">
        <v>538</v>
      </c>
      <c r="B145" s="7" t="s">
        <v>579</v>
      </c>
      <c r="C145" s="8">
        <v>5000</v>
      </c>
      <c r="D145" s="41">
        <v>5000</v>
      </c>
      <c r="E145" s="9">
        <v>4424</v>
      </c>
      <c r="F145" s="46" t="str">
        <f t="shared" si="10"/>
        <v> </v>
      </c>
      <c r="G145" s="47">
        <f t="shared" si="11"/>
        <v>576</v>
      </c>
      <c r="H145" s="50">
        <v>576</v>
      </c>
    </row>
    <row r="146" spans="1:8" ht="12.75">
      <c r="A146" s="67" t="s">
        <v>539</v>
      </c>
      <c r="B146" s="7" t="s">
        <v>556</v>
      </c>
      <c r="C146" s="8">
        <v>520000</v>
      </c>
      <c r="D146" s="41">
        <v>820000</v>
      </c>
      <c r="E146" s="9">
        <v>1543522.32</v>
      </c>
      <c r="F146" s="46">
        <f t="shared" si="10"/>
        <v>723522.3200000001</v>
      </c>
      <c r="G146" s="47" t="str">
        <f t="shared" si="11"/>
        <v> </v>
      </c>
      <c r="H146" s="50">
        <v>-723522.32</v>
      </c>
    </row>
    <row r="147" spans="1:8" ht="12.75">
      <c r="A147" s="67" t="s">
        <v>540</v>
      </c>
      <c r="B147" s="7" t="s">
        <v>557</v>
      </c>
      <c r="C147" s="8">
        <v>700000</v>
      </c>
      <c r="D147" s="41">
        <v>700000</v>
      </c>
      <c r="E147" s="9">
        <v>1622828.27</v>
      </c>
      <c r="F147" s="46">
        <f t="shared" si="10"/>
        <v>922828.27</v>
      </c>
      <c r="G147" s="47" t="str">
        <f t="shared" si="11"/>
        <v> </v>
      </c>
      <c r="H147" s="50">
        <v>-922828.27</v>
      </c>
    </row>
    <row r="148" spans="1:8" ht="12.75">
      <c r="A148" s="67" t="s">
        <v>541</v>
      </c>
      <c r="B148" s="7" t="s">
        <v>558</v>
      </c>
      <c r="C148" s="8">
        <v>2700000</v>
      </c>
      <c r="D148" s="41">
        <v>3000000</v>
      </c>
      <c r="E148" s="9">
        <v>3887259.05</v>
      </c>
      <c r="F148" s="46">
        <f t="shared" si="10"/>
        <v>887259.0499999998</v>
      </c>
      <c r="G148" s="47" t="str">
        <f t="shared" si="11"/>
        <v> </v>
      </c>
      <c r="H148" s="50">
        <v>-887259.05</v>
      </c>
    </row>
    <row r="149" spans="1:8" ht="12.75">
      <c r="A149" s="67" t="s">
        <v>542</v>
      </c>
      <c r="B149" s="7" t="s">
        <v>581</v>
      </c>
      <c r="C149" s="8">
        <v>250000</v>
      </c>
      <c r="D149" s="41">
        <v>525000</v>
      </c>
      <c r="E149" s="9">
        <v>465357.72</v>
      </c>
      <c r="F149" s="46" t="str">
        <f t="shared" si="10"/>
        <v> </v>
      </c>
      <c r="G149" s="47">
        <f t="shared" si="11"/>
        <v>59642.28000000003</v>
      </c>
      <c r="H149" s="50">
        <v>59642.28</v>
      </c>
    </row>
    <row r="150" spans="1:8" ht="12.75">
      <c r="A150" s="67" t="s">
        <v>543</v>
      </c>
      <c r="B150" s="7" t="s">
        <v>559</v>
      </c>
      <c r="C150" s="8">
        <v>100000</v>
      </c>
      <c r="D150" s="41">
        <v>100000</v>
      </c>
      <c r="E150" s="9">
        <v>99667.85</v>
      </c>
      <c r="F150" s="46" t="str">
        <f t="shared" si="10"/>
        <v> </v>
      </c>
      <c r="G150" s="47">
        <f t="shared" si="11"/>
        <v>332.1499999999942</v>
      </c>
      <c r="H150" s="50">
        <v>332.15</v>
      </c>
    </row>
    <row r="151" spans="1:8" ht="12.75">
      <c r="A151" s="67" t="s">
        <v>544</v>
      </c>
      <c r="B151" s="7" t="s">
        <v>1353</v>
      </c>
      <c r="C151" s="8"/>
      <c r="D151" s="41"/>
      <c r="E151" s="9"/>
      <c r="F151" s="46"/>
      <c r="G151" s="47"/>
      <c r="H151" s="50"/>
    </row>
    <row r="152" spans="1:8" ht="12.75">
      <c r="A152" s="67"/>
      <c r="B152" s="7" t="s">
        <v>571</v>
      </c>
      <c r="C152" s="8">
        <v>200000</v>
      </c>
      <c r="D152" s="41">
        <v>200000</v>
      </c>
      <c r="E152" s="9">
        <v>199948.55</v>
      </c>
      <c r="F152" s="46" t="str">
        <f t="shared" si="10"/>
        <v> </v>
      </c>
      <c r="G152" s="47">
        <f t="shared" si="11"/>
        <v>51.45000000001164</v>
      </c>
      <c r="H152" s="50">
        <v>51.45</v>
      </c>
    </row>
    <row r="153" spans="1:8" ht="12.75">
      <c r="A153" s="67" t="s">
        <v>545</v>
      </c>
      <c r="B153" s="7" t="s">
        <v>561</v>
      </c>
      <c r="C153" s="8">
        <v>100000</v>
      </c>
      <c r="D153" s="41">
        <v>100000</v>
      </c>
      <c r="E153" s="9">
        <v>59645.9</v>
      </c>
      <c r="F153" s="46" t="str">
        <f t="shared" si="10"/>
        <v> </v>
      </c>
      <c r="G153" s="47">
        <f t="shared" si="11"/>
        <v>40354.1</v>
      </c>
      <c r="H153" s="50">
        <v>40354.1</v>
      </c>
    </row>
    <row r="154" spans="1:8" ht="12.75">
      <c r="A154" s="67" t="s">
        <v>546</v>
      </c>
      <c r="B154" s="7" t="s">
        <v>562</v>
      </c>
      <c r="C154" s="8">
        <v>6000</v>
      </c>
      <c r="D154" s="41">
        <v>6000</v>
      </c>
      <c r="E154" s="9">
        <v>3138</v>
      </c>
      <c r="F154" s="46" t="str">
        <f t="shared" si="10"/>
        <v> </v>
      </c>
      <c r="G154" s="47">
        <f t="shared" si="11"/>
        <v>2862</v>
      </c>
      <c r="H154" s="50">
        <v>2862</v>
      </c>
    </row>
    <row r="155" spans="1:8" ht="12.75">
      <c r="A155" s="67" t="s">
        <v>548</v>
      </c>
      <c r="B155" s="7" t="s">
        <v>564</v>
      </c>
      <c r="C155" s="8">
        <v>250000</v>
      </c>
      <c r="D155" s="41">
        <v>300000</v>
      </c>
      <c r="E155" s="9">
        <v>288145.99</v>
      </c>
      <c r="F155" s="46" t="str">
        <f t="shared" si="10"/>
        <v> </v>
      </c>
      <c r="G155" s="47">
        <f t="shared" si="11"/>
        <v>11854.01000000001</v>
      </c>
      <c r="H155" s="50">
        <v>11854.01</v>
      </c>
    </row>
    <row r="156" spans="1:8" ht="12.75">
      <c r="A156" s="67" t="s">
        <v>852</v>
      </c>
      <c r="B156" s="7" t="s">
        <v>854</v>
      </c>
      <c r="C156" s="8">
        <v>3128000</v>
      </c>
      <c r="D156" s="41">
        <v>3308000</v>
      </c>
      <c r="E156" s="9">
        <v>3307064.75</v>
      </c>
      <c r="F156" s="46" t="str">
        <f t="shared" si="10"/>
        <v> </v>
      </c>
      <c r="G156" s="47">
        <f t="shared" si="11"/>
        <v>935.25</v>
      </c>
      <c r="H156" s="50">
        <v>935.25</v>
      </c>
    </row>
    <row r="157" spans="1:8" ht="12.75">
      <c r="A157" s="67" t="s">
        <v>549</v>
      </c>
      <c r="B157" s="7" t="s">
        <v>565</v>
      </c>
      <c r="C157" s="8">
        <v>30000</v>
      </c>
      <c r="D157" s="41">
        <v>41000</v>
      </c>
      <c r="E157" s="9">
        <v>40440</v>
      </c>
      <c r="F157" s="46" t="str">
        <f t="shared" si="10"/>
        <v> </v>
      </c>
      <c r="G157" s="47">
        <f t="shared" si="11"/>
        <v>560</v>
      </c>
      <c r="H157" s="50">
        <v>560</v>
      </c>
    </row>
    <row r="158" spans="1:8" ht="12.75">
      <c r="A158" s="67" t="s">
        <v>550</v>
      </c>
      <c r="B158" s="7" t="s">
        <v>566</v>
      </c>
      <c r="C158" s="8">
        <v>200000</v>
      </c>
      <c r="D158" s="41">
        <v>350000</v>
      </c>
      <c r="E158" s="9">
        <v>347726.63</v>
      </c>
      <c r="F158" s="46" t="str">
        <f t="shared" si="10"/>
        <v> </v>
      </c>
      <c r="G158" s="47">
        <f t="shared" si="11"/>
        <v>2273.3699999999953</v>
      </c>
      <c r="H158" s="50">
        <v>2273.37</v>
      </c>
    </row>
    <row r="159" spans="1:8" ht="12.75">
      <c r="A159" s="67" t="s">
        <v>552</v>
      </c>
      <c r="B159" s="7" t="s">
        <v>582</v>
      </c>
      <c r="C159" s="8">
        <v>8000</v>
      </c>
      <c r="D159" s="41">
        <v>8000</v>
      </c>
      <c r="E159" s="9">
        <v>7258.75</v>
      </c>
      <c r="F159" s="46" t="str">
        <f t="shared" si="10"/>
        <v> </v>
      </c>
      <c r="G159" s="47">
        <f t="shared" si="11"/>
        <v>741.25</v>
      </c>
      <c r="H159" s="50">
        <v>741.25</v>
      </c>
    </row>
    <row r="160" spans="1:8" ht="12.75">
      <c r="A160" s="67" t="s">
        <v>553</v>
      </c>
      <c r="B160" s="7" t="s">
        <v>568</v>
      </c>
      <c r="C160" s="8">
        <v>2000000</v>
      </c>
      <c r="D160" s="41">
        <v>1189000</v>
      </c>
      <c r="E160" s="9">
        <v>1184134.05</v>
      </c>
      <c r="F160" s="46" t="str">
        <f t="shared" si="10"/>
        <v> </v>
      </c>
      <c r="G160" s="47">
        <f t="shared" si="11"/>
        <v>4865.949999999953</v>
      </c>
      <c r="H160" s="50">
        <v>4865.95</v>
      </c>
    </row>
    <row r="161" spans="1:8" ht="12.75">
      <c r="A161" s="67" t="s">
        <v>853</v>
      </c>
      <c r="B161" s="7" t="s">
        <v>855</v>
      </c>
      <c r="C161" s="8">
        <v>700000</v>
      </c>
      <c r="D161" s="41">
        <v>550000</v>
      </c>
      <c r="E161" s="9">
        <v>220384</v>
      </c>
      <c r="F161" s="46" t="str">
        <f t="shared" si="10"/>
        <v> </v>
      </c>
      <c r="G161" s="47">
        <f t="shared" si="11"/>
        <v>329616</v>
      </c>
      <c r="H161" s="50">
        <v>329616</v>
      </c>
    </row>
    <row r="162" spans="1:8" ht="12.75">
      <c r="A162" s="67" t="s">
        <v>605</v>
      </c>
      <c r="B162" s="7" t="s">
        <v>856</v>
      </c>
      <c r="C162" s="8"/>
      <c r="D162" s="41"/>
      <c r="E162" s="9"/>
      <c r="F162" s="46" t="str">
        <f t="shared" si="10"/>
        <v> </v>
      </c>
      <c r="G162" s="47" t="str">
        <f t="shared" si="11"/>
        <v> </v>
      </c>
      <c r="H162" s="50"/>
    </row>
    <row r="163" spans="1:8" ht="12.75">
      <c r="A163" s="67"/>
      <c r="B163" s="7" t="s">
        <v>857</v>
      </c>
      <c r="C163" s="8">
        <v>200000</v>
      </c>
      <c r="D163" s="41">
        <v>200000</v>
      </c>
      <c r="E163" s="9">
        <v>200000</v>
      </c>
      <c r="F163" s="46" t="str">
        <f t="shared" si="10"/>
        <v> </v>
      </c>
      <c r="G163" s="47" t="str">
        <f t="shared" si="11"/>
        <v> </v>
      </c>
      <c r="H163" s="50">
        <v>0</v>
      </c>
    </row>
    <row r="164" spans="1:8" ht="12.75">
      <c r="A164" s="67" t="s">
        <v>606</v>
      </c>
      <c r="B164" s="7" t="s">
        <v>856</v>
      </c>
      <c r="C164" s="8"/>
      <c r="D164" s="41"/>
      <c r="E164" s="9"/>
      <c r="F164" s="46" t="str">
        <f t="shared" si="10"/>
        <v> </v>
      </c>
      <c r="G164" s="47" t="str">
        <f t="shared" si="11"/>
        <v> </v>
      </c>
      <c r="H164" s="50"/>
    </row>
    <row r="165" spans="1:8" ht="12.75">
      <c r="A165" s="67"/>
      <c r="B165" s="7" t="s">
        <v>858</v>
      </c>
      <c r="C165" s="8">
        <v>125000</v>
      </c>
      <c r="D165" s="41">
        <v>125000</v>
      </c>
      <c r="E165" s="9">
        <v>125000</v>
      </c>
      <c r="F165" s="46" t="str">
        <f t="shared" si="10"/>
        <v> </v>
      </c>
      <c r="G165" s="47" t="str">
        <f t="shared" si="11"/>
        <v> </v>
      </c>
      <c r="H165" s="50">
        <v>0</v>
      </c>
    </row>
    <row r="166" spans="1:8" ht="12.75">
      <c r="A166" s="67" t="s">
        <v>592</v>
      </c>
      <c r="B166" s="7" t="s">
        <v>848</v>
      </c>
      <c r="C166" s="8"/>
      <c r="D166" s="41"/>
      <c r="E166" s="9"/>
      <c r="F166" s="46" t="str">
        <f t="shared" si="10"/>
        <v> </v>
      </c>
      <c r="G166" s="47" t="str">
        <f t="shared" si="11"/>
        <v> </v>
      </c>
      <c r="H166" s="50"/>
    </row>
    <row r="167" spans="1:8" ht="12.75">
      <c r="A167" s="67"/>
      <c r="B167" s="7" t="s">
        <v>859</v>
      </c>
      <c r="C167" s="8">
        <v>3175000</v>
      </c>
      <c r="D167" s="41">
        <v>3375000</v>
      </c>
      <c r="E167" s="9">
        <v>3364780.54</v>
      </c>
      <c r="F167" s="46" t="str">
        <f t="shared" si="10"/>
        <v> </v>
      </c>
      <c r="G167" s="47">
        <f t="shared" si="11"/>
        <v>10219.459999999963</v>
      </c>
      <c r="H167" s="50">
        <v>10219.46</v>
      </c>
    </row>
    <row r="168" spans="1:9" ht="12.75">
      <c r="A168" s="66"/>
      <c r="B168" s="14" t="s">
        <v>1269</v>
      </c>
      <c r="C168" s="8">
        <v>67670000</v>
      </c>
      <c r="D168" s="44">
        <f>SUM(D140:D167)</f>
        <v>67670000</v>
      </c>
      <c r="E168" s="22">
        <f>SUM(E140:E167)</f>
        <v>64583227.160000004</v>
      </c>
      <c r="F168" s="22">
        <f>SUM(F140:F167)</f>
        <v>2533609.6399999997</v>
      </c>
      <c r="G168" s="61">
        <f>SUM(G140:G167)</f>
        <v>5620382.480000001</v>
      </c>
      <c r="H168" s="73">
        <f>SUM(H140:H167)</f>
        <v>3086772.8399999985</v>
      </c>
      <c r="I168" s="48">
        <f>F168-G168</f>
        <v>-3086772.8400000017</v>
      </c>
    </row>
    <row r="169" spans="1:8" ht="12.75">
      <c r="A169" s="66"/>
      <c r="B169" s="15" t="s">
        <v>1265</v>
      </c>
      <c r="C169" s="8"/>
      <c r="D169" s="41"/>
      <c r="E169" s="9"/>
      <c r="F169" s="56" t="str">
        <f>IF(E168&gt;D168,E168-D168," ")</f>
        <v> </v>
      </c>
      <c r="G169" s="82">
        <f>IF(D168&gt;E168,D168-E168," ")</f>
        <v>3086772.839999996</v>
      </c>
      <c r="H169" s="50"/>
    </row>
    <row r="170" spans="1:8" ht="12.75">
      <c r="A170" s="66"/>
      <c r="B170" s="15"/>
      <c r="C170" s="8"/>
      <c r="D170" s="41"/>
      <c r="E170" s="9"/>
      <c r="F170" s="9"/>
      <c r="G170" s="78"/>
      <c r="H170" s="50"/>
    </row>
    <row r="171" spans="1:8" ht="12.75">
      <c r="A171" s="66"/>
      <c r="B171" s="15"/>
      <c r="C171" s="8"/>
      <c r="D171" s="41"/>
      <c r="E171" s="9"/>
      <c r="F171" s="9"/>
      <c r="G171" s="78"/>
      <c r="H171" s="50"/>
    </row>
    <row r="172" spans="1:8" ht="12.75">
      <c r="A172" s="66"/>
      <c r="B172" s="17" t="s">
        <v>1270</v>
      </c>
      <c r="C172" s="8"/>
      <c r="D172" s="41"/>
      <c r="E172" s="9"/>
      <c r="F172" s="9"/>
      <c r="G172" s="78"/>
      <c r="H172" s="50"/>
    </row>
    <row r="173" spans="1:8" ht="12.75">
      <c r="A173" s="66"/>
      <c r="B173" s="7"/>
      <c r="C173" s="8"/>
      <c r="D173" s="41"/>
      <c r="E173" s="9"/>
      <c r="F173" s="9"/>
      <c r="G173" s="78"/>
      <c r="H173" s="50"/>
    </row>
    <row r="174" spans="1:8" ht="12.75">
      <c r="A174" s="66"/>
      <c r="B174" s="17" t="s">
        <v>1263</v>
      </c>
      <c r="C174" s="8"/>
      <c r="D174" s="41"/>
      <c r="E174" s="9"/>
      <c r="F174" s="9"/>
      <c r="G174" s="78"/>
      <c r="H174" s="50"/>
    </row>
    <row r="175" spans="1:8" ht="12.75">
      <c r="A175" s="66" t="s">
        <v>860</v>
      </c>
      <c r="B175" s="7" t="s">
        <v>534</v>
      </c>
      <c r="C175" s="8">
        <v>36560000</v>
      </c>
      <c r="D175" s="41">
        <v>37035700</v>
      </c>
      <c r="E175" s="9">
        <v>36510601.2</v>
      </c>
      <c r="F175" s="46" t="str">
        <f>IF(E175&gt;D175,E175-D175," ")</f>
        <v> </v>
      </c>
      <c r="G175" s="47">
        <f>IF(D175&gt;E175,D175-E175," ")</f>
        <v>525098.799999997</v>
      </c>
      <c r="H175" s="50">
        <v>525098.8</v>
      </c>
    </row>
    <row r="176" spans="1:8" ht="12.75">
      <c r="A176" s="66"/>
      <c r="B176" s="15" t="s">
        <v>601</v>
      </c>
      <c r="C176" s="8"/>
      <c r="D176" s="44">
        <f>SUM(D175)</f>
        <v>37035700</v>
      </c>
      <c r="E176" s="22">
        <f>SUM(E175)</f>
        <v>36510601.2</v>
      </c>
      <c r="F176" s="22"/>
      <c r="G176" s="61">
        <f>SUM(G175)</f>
        <v>525098.799999997</v>
      </c>
      <c r="H176" s="73">
        <f>SUM(H175)</f>
        <v>525098.8</v>
      </c>
    </row>
    <row r="177" spans="2:8" ht="12.75">
      <c r="B177" s="3"/>
      <c r="C177" s="1"/>
      <c r="D177" s="45"/>
      <c r="E177" s="4"/>
      <c r="F177" s="4"/>
      <c r="G177" s="4"/>
      <c r="H177" s="50"/>
    </row>
    <row r="178" spans="2:8" ht="12.75">
      <c r="B178" s="3"/>
      <c r="C178" s="1"/>
      <c r="D178" s="45"/>
      <c r="E178" s="4"/>
      <c r="F178" s="4"/>
      <c r="G178" s="4"/>
      <c r="H178" s="50"/>
    </row>
    <row r="179" spans="1:8" ht="12.75">
      <c r="A179" s="66"/>
      <c r="B179" s="7"/>
      <c r="C179" s="8"/>
      <c r="D179" s="41"/>
      <c r="E179" s="9"/>
      <c r="F179" s="9"/>
      <c r="G179" s="78"/>
      <c r="H179" s="50"/>
    </row>
    <row r="180" spans="1:8" ht="12.75">
      <c r="A180" s="66"/>
      <c r="B180" s="17" t="s">
        <v>1270</v>
      </c>
      <c r="C180" s="8"/>
      <c r="D180" s="41"/>
      <c r="E180" s="9"/>
      <c r="F180" s="9"/>
      <c r="G180" s="78"/>
      <c r="H180" s="50"/>
    </row>
    <row r="181" spans="1:8" ht="12.75">
      <c r="A181" s="66"/>
      <c r="B181" s="17" t="s">
        <v>607</v>
      </c>
      <c r="C181" s="8"/>
      <c r="D181" s="41"/>
      <c r="E181" s="9"/>
      <c r="F181" s="9"/>
      <c r="G181" s="78"/>
      <c r="H181" s="50"/>
    </row>
    <row r="182" spans="1:8" ht="12.75">
      <c r="A182" s="66"/>
      <c r="B182" s="17"/>
      <c r="C182" s="8"/>
      <c r="D182" s="41"/>
      <c r="E182" s="9"/>
      <c r="F182" s="9"/>
      <c r="G182" s="78"/>
      <c r="H182" s="50"/>
    </row>
    <row r="183" spans="1:8" ht="12.75">
      <c r="A183" s="66"/>
      <c r="B183" s="15" t="s">
        <v>598</v>
      </c>
      <c r="C183" s="8"/>
      <c r="D183" s="41">
        <f>D176</f>
        <v>37035700</v>
      </c>
      <c r="E183" s="9">
        <f>E176</f>
        <v>36510601.2</v>
      </c>
      <c r="F183" s="9"/>
      <c r="G183" s="78">
        <f>G176</f>
        <v>525098.799999997</v>
      </c>
      <c r="H183" s="50">
        <f>H176</f>
        <v>525098.8</v>
      </c>
    </row>
    <row r="184" spans="1:8" ht="12.75">
      <c r="A184" s="66"/>
      <c r="B184" s="15"/>
      <c r="C184" s="8"/>
      <c r="D184" s="41"/>
      <c r="E184" s="9"/>
      <c r="F184" s="9"/>
      <c r="G184" s="78"/>
      <c r="H184" s="50"/>
    </row>
    <row r="185" spans="1:8" ht="12.75">
      <c r="A185" s="66"/>
      <c r="B185" s="17" t="s">
        <v>1264</v>
      </c>
      <c r="C185" s="8"/>
      <c r="D185" s="41"/>
      <c r="E185" s="9"/>
      <c r="F185" s="9"/>
      <c r="G185" s="78"/>
      <c r="H185" s="50"/>
    </row>
    <row r="186" spans="1:8" ht="12.75">
      <c r="A186" s="66" t="s">
        <v>861</v>
      </c>
      <c r="B186" s="7" t="s">
        <v>555</v>
      </c>
      <c r="C186" s="8">
        <v>5000000</v>
      </c>
      <c r="D186" s="41">
        <v>5025000</v>
      </c>
      <c r="E186" s="9">
        <v>5870042.68</v>
      </c>
      <c r="F186" s="46">
        <f aca="true" t="shared" si="12" ref="F186:F206">IF(E186&gt;D186,E186-D186," ")</f>
        <v>845042.6799999997</v>
      </c>
      <c r="G186" s="47" t="str">
        <f aca="true" t="shared" si="13" ref="G186:G206">IF(D186&gt;E186,D186-E186," ")</f>
        <v> </v>
      </c>
      <c r="H186" s="50">
        <v>-845042.68</v>
      </c>
    </row>
    <row r="187" spans="1:8" ht="12.75">
      <c r="A187" s="67" t="s">
        <v>538</v>
      </c>
      <c r="B187" s="7" t="s">
        <v>579</v>
      </c>
      <c r="C187" s="8">
        <v>40000</v>
      </c>
      <c r="D187" s="41">
        <v>40000</v>
      </c>
      <c r="E187" s="9">
        <v>40000</v>
      </c>
      <c r="F187" s="46" t="str">
        <f t="shared" si="12"/>
        <v> </v>
      </c>
      <c r="G187" s="47" t="str">
        <f t="shared" si="13"/>
        <v> </v>
      </c>
      <c r="H187" s="50">
        <v>0</v>
      </c>
    </row>
    <row r="188" spans="1:8" ht="12.75">
      <c r="A188" s="67" t="s">
        <v>539</v>
      </c>
      <c r="B188" s="7" t="s">
        <v>556</v>
      </c>
      <c r="C188" s="8">
        <v>80000</v>
      </c>
      <c r="D188" s="41">
        <v>122000</v>
      </c>
      <c r="E188" s="9">
        <v>121729.29</v>
      </c>
      <c r="F188" s="46" t="str">
        <f t="shared" si="12"/>
        <v> </v>
      </c>
      <c r="G188" s="47">
        <f t="shared" si="13"/>
        <v>270.7100000000064</v>
      </c>
      <c r="H188" s="50">
        <v>270.71</v>
      </c>
    </row>
    <row r="189" spans="1:8" ht="12.75">
      <c r="A189" s="67" t="s">
        <v>540</v>
      </c>
      <c r="B189" s="7" t="s">
        <v>557</v>
      </c>
      <c r="C189" s="8">
        <v>274990</v>
      </c>
      <c r="D189" s="41">
        <v>444990</v>
      </c>
      <c r="E189" s="9">
        <v>518909.67</v>
      </c>
      <c r="F189" s="46">
        <f t="shared" si="12"/>
        <v>73919.66999999998</v>
      </c>
      <c r="G189" s="47" t="str">
        <f t="shared" si="13"/>
        <v> </v>
      </c>
      <c r="H189" s="50">
        <v>-73919.67</v>
      </c>
    </row>
    <row r="190" spans="1:8" ht="12.75">
      <c r="A190" s="67" t="s">
        <v>541</v>
      </c>
      <c r="B190" s="7" t="s">
        <v>558</v>
      </c>
      <c r="C190" s="8">
        <v>300000</v>
      </c>
      <c r="D190" s="41">
        <v>382300</v>
      </c>
      <c r="E190" s="9">
        <v>481089.85</v>
      </c>
      <c r="F190" s="46">
        <f t="shared" si="12"/>
        <v>98789.84999999998</v>
      </c>
      <c r="G190" s="47" t="str">
        <f t="shared" si="13"/>
        <v> </v>
      </c>
      <c r="H190" s="50">
        <v>-98789.85</v>
      </c>
    </row>
    <row r="191" spans="1:8" ht="12.75">
      <c r="A191" s="67" t="s">
        <v>577</v>
      </c>
      <c r="B191" s="7" t="s">
        <v>580</v>
      </c>
      <c r="C191" s="8">
        <v>4380000</v>
      </c>
      <c r="D191" s="41">
        <v>4395000</v>
      </c>
      <c r="E191" s="9">
        <v>4944400.6</v>
      </c>
      <c r="F191" s="46">
        <f t="shared" si="12"/>
        <v>549400.5999999996</v>
      </c>
      <c r="G191" s="47" t="str">
        <f t="shared" si="13"/>
        <v> </v>
      </c>
      <c r="H191" s="50">
        <v>-549400.6</v>
      </c>
    </row>
    <row r="192" spans="1:8" ht="12.75">
      <c r="A192" s="67" t="s">
        <v>542</v>
      </c>
      <c r="B192" s="7" t="s">
        <v>581</v>
      </c>
      <c r="C192" s="8">
        <v>90000</v>
      </c>
      <c r="D192" s="41">
        <v>129000</v>
      </c>
      <c r="E192" s="9">
        <v>128612.81</v>
      </c>
      <c r="F192" s="46" t="str">
        <f t="shared" si="12"/>
        <v> </v>
      </c>
      <c r="G192" s="47">
        <f t="shared" si="13"/>
        <v>387.1900000000023</v>
      </c>
      <c r="H192" s="50">
        <v>387.19</v>
      </c>
    </row>
    <row r="193" spans="1:8" ht="12.75">
      <c r="A193" s="67" t="s">
        <v>543</v>
      </c>
      <c r="B193" s="7" t="s">
        <v>559</v>
      </c>
      <c r="C193" s="8">
        <v>150000</v>
      </c>
      <c r="D193" s="41">
        <v>105000</v>
      </c>
      <c r="E193" s="9">
        <v>104425</v>
      </c>
      <c r="F193" s="46" t="str">
        <f t="shared" si="12"/>
        <v> </v>
      </c>
      <c r="G193" s="47">
        <f t="shared" si="13"/>
        <v>575</v>
      </c>
      <c r="H193" s="50">
        <v>575</v>
      </c>
    </row>
    <row r="194" spans="1:8" ht="12.75">
      <c r="A194" s="67" t="s">
        <v>544</v>
      </c>
      <c r="B194" s="7" t="s">
        <v>1353</v>
      </c>
      <c r="C194" s="8"/>
      <c r="D194" s="41"/>
      <c r="E194" s="9"/>
      <c r="F194" s="46" t="str">
        <f t="shared" si="12"/>
        <v> </v>
      </c>
      <c r="G194" s="47" t="str">
        <f t="shared" si="13"/>
        <v> </v>
      </c>
      <c r="H194" s="50"/>
    </row>
    <row r="195" spans="1:8" ht="12.75">
      <c r="A195" s="67"/>
      <c r="B195" s="7" t="s">
        <v>571</v>
      </c>
      <c r="C195" s="8">
        <v>100000</v>
      </c>
      <c r="D195" s="41">
        <v>150000</v>
      </c>
      <c r="E195" s="9">
        <v>149514.53</v>
      </c>
      <c r="F195" s="46" t="str">
        <f t="shared" si="12"/>
        <v> </v>
      </c>
      <c r="G195" s="47">
        <f t="shared" si="13"/>
        <v>485.47000000000116</v>
      </c>
      <c r="H195" s="50">
        <v>485.47</v>
      </c>
    </row>
    <row r="196" spans="1:8" ht="12.75">
      <c r="A196" s="67" t="s">
        <v>578</v>
      </c>
      <c r="B196" s="7" t="s">
        <v>560</v>
      </c>
      <c r="C196" s="8">
        <v>175000</v>
      </c>
      <c r="D196" s="41">
        <v>102000</v>
      </c>
      <c r="E196" s="9">
        <v>101080</v>
      </c>
      <c r="F196" s="46" t="str">
        <f t="shared" si="12"/>
        <v> </v>
      </c>
      <c r="G196" s="47">
        <f t="shared" si="13"/>
        <v>920</v>
      </c>
      <c r="H196" s="50">
        <v>920</v>
      </c>
    </row>
    <row r="197" spans="1:8" ht="12.75">
      <c r="A197" s="67" t="s">
        <v>545</v>
      </c>
      <c r="B197" s="7" t="s">
        <v>561</v>
      </c>
      <c r="C197" s="8">
        <v>175000</v>
      </c>
      <c r="D197" s="41">
        <v>40000</v>
      </c>
      <c r="E197" s="9">
        <v>39330</v>
      </c>
      <c r="F197" s="46" t="str">
        <f t="shared" si="12"/>
        <v> </v>
      </c>
      <c r="G197" s="47">
        <f t="shared" si="13"/>
        <v>670</v>
      </c>
      <c r="H197" s="50">
        <v>670</v>
      </c>
    </row>
    <row r="198" spans="1:8" ht="12.75">
      <c r="A198" s="67" t="s">
        <v>546</v>
      </c>
      <c r="B198" s="7" t="s">
        <v>562</v>
      </c>
      <c r="C198" s="8">
        <v>410000</v>
      </c>
      <c r="D198" s="41">
        <v>410000</v>
      </c>
      <c r="E198" s="9">
        <v>530611.46</v>
      </c>
      <c r="F198" s="46">
        <f t="shared" si="12"/>
        <v>120611.45999999996</v>
      </c>
      <c r="G198" s="47" t="str">
        <f t="shared" si="13"/>
        <v> </v>
      </c>
      <c r="H198" s="50">
        <v>-120611.46</v>
      </c>
    </row>
    <row r="199" spans="1:8" ht="12.75">
      <c r="A199" s="67" t="s">
        <v>548</v>
      </c>
      <c r="B199" s="7" t="s">
        <v>564</v>
      </c>
      <c r="C199" s="8">
        <v>25000</v>
      </c>
      <c r="D199" s="41">
        <v>12000</v>
      </c>
      <c r="E199" s="9">
        <v>10219.13</v>
      </c>
      <c r="F199" s="46" t="str">
        <f t="shared" si="12"/>
        <v> </v>
      </c>
      <c r="G199" s="47">
        <f t="shared" si="13"/>
        <v>1780.8700000000008</v>
      </c>
      <c r="H199" s="50">
        <v>1780.87</v>
      </c>
    </row>
    <row r="200" spans="1:8" ht="12.75">
      <c r="A200" s="67" t="s">
        <v>549</v>
      </c>
      <c r="B200" s="7" t="s">
        <v>565</v>
      </c>
      <c r="C200" s="8">
        <v>20000</v>
      </c>
      <c r="D200" s="41">
        <v>10000</v>
      </c>
      <c r="E200" s="9">
        <v>9260</v>
      </c>
      <c r="F200" s="46" t="str">
        <f t="shared" si="12"/>
        <v> </v>
      </c>
      <c r="G200" s="47">
        <f t="shared" si="13"/>
        <v>740</v>
      </c>
      <c r="H200" s="50">
        <v>740</v>
      </c>
    </row>
    <row r="201" spans="1:8" ht="12.75">
      <c r="A201" s="67" t="s">
        <v>862</v>
      </c>
      <c r="B201" s="7" t="s">
        <v>864</v>
      </c>
      <c r="C201" s="8">
        <v>10</v>
      </c>
      <c r="D201" s="41">
        <v>10</v>
      </c>
      <c r="E201" s="9">
        <v>0</v>
      </c>
      <c r="F201" s="46" t="str">
        <f t="shared" si="12"/>
        <v> </v>
      </c>
      <c r="G201" s="47">
        <f t="shared" si="13"/>
        <v>10</v>
      </c>
      <c r="H201" s="50">
        <v>10</v>
      </c>
    </row>
    <row r="202" spans="1:8" ht="12.75">
      <c r="A202" s="67" t="s">
        <v>553</v>
      </c>
      <c r="B202" s="7" t="s">
        <v>568</v>
      </c>
      <c r="C202" s="8">
        <v>200000</v>
      </c>
      <c r="D202" s="41">
        <v>200000</v>
      </c>
      <c r="E202" s="9">
        <v>245213.1</v>
      </c>
      <c r="F202" s="46">
        <f t="shared" si="12"/>
        <v>45213.100000000006</v>
      </c>
      <c r="G202" s="47" t="str">
        <f t="shared" si="13"/>
        <v> </v>
      </c>
      <c r="H202" s="50">
        <v>-45213.1</v>
      </c>
    </row>
    <row r="203" spans="1:8" ht="12.75">
      <c r="A203" s="67" t="s">
        <v>863</v>
      </c>
      <c r="B203" s="7" t="s">
        <v>865</v>
      </c>
      <c r="C203" s="8">
        <v>110000</v>
      </c>
      <c r="D203" s="41">
        <v>12000</v>
      </c>
      <c r="E203" s="9">
        <v>11300</v>
      </c>
      <c r="F203" s="46" t="str">
        <f t="shared" si="12"/>
        <v> </v>
      </c>
      <c r="G203" s="47">
        <f t="shared" si="13"/>
        <v>700</v>
      </c>
      <c r="H203" s="50">
        <v>700</v>
      </c>
    </row>
    <row r="204" spans="1:8" ht="12.75">
      <c r="A204" s="67" t="s">
        <v>592</v>
      </c>
      <c r="B204" s="7" t="s">
        <v>848</v>
      </c>
      <c r="C204" s="8"/>
      <c r="D204" s="41"/>
      <c r="E204" s="9"/>
      <c r="F204" s="46" t="str">
        <f t="shared" si="12"/>
        <v> </v>
      </c>
      <c r="G204" s="47" t="str">
        <f t="shared" si="13"/>
        <v> </v>
      </c>
      <c r="H204" s="50"/>
    </row>
    <row r="205" spans="1:8" ht="12.75">
      <c r="A205" s="67"/>
      <c r="B205" s="7" t="s">
        <v>859</v>
      </c>
      <c r="C205" s="8">
        <v>150000</v>
      </c>
      <c r="D205" s="41">
        <v>150000</v>
      </c>
      <c r="E205" s="9">
        <v>249008.99</v>
      </c>
      <c r="F205" s="46">
        <f t="shared" si="12"/>
        <v>99008.98999999999</v>
      </c>
      <c r="G205" s="47" t="str">
        <f t="shared" si="13"/>
        <v> </v>
      </c>
      <c r="H205" s="50">
        <v>-99008.99</v>
      </c>
    </row>
    <row r="206" spans="1:8" ht="12.75">
      <c r="A206" s="66"/>
      <c r="B206" s="7"/>
      <c r="C206" s="8"/>
      <c r="D206" s="41"/>
      <c r="E206" s="9"/>
      <c r="F206" s="46" t="str">
        <f t="shared" si="12"/>
        <v> </v>
      </c>
      <c r="G206" s="47" t="str">
        <f t="shared" si="13"/>
        <v> </v>
      </c>
      <c r="H206" s="50"/>
    </row>
    <row r="207" spans="1:9" ht="12.75">
      <c r="A207" s="66"/>
      <c r="B207" s="14" t="s">
        <v>1271</v>
      </c>
      <c r="C207" s="8">
        <v>48240000</v>
      </c>
      <c r="D207" s="44">
        <f>SUM(D183:D206)</f>
        <v>48765000</v>
      </c>
      <c r="E207" s="22">
        <f>SUM(E183:E206)</f>
        <v>50065348.31000002</v>
      </c>
      <c r="F207" s="22">
        <f>SUM(F183:F206)</f>
        <v>1831986.3499999994</v>
      </c>
      <c r="G207" s="61">
        <f>SUM(G183:G206)</f>
        <v>531638.0399999969</v>
      </c>
      <c r="H207" s="73">
        <f>SUM(H183:H206)</f>
        <v>-1300348.31</v>
      </c>
      <c r="I207" s="48">
        <f>F207-G207</f>
        <v>1300348.3100000024</v>
      </c>
    </row>
    <row r="208" spans="1:8" ht="12.75">
      <c r="A208" s="66"/>
      <c r="B208" s="15" t="s">
        <v>460</v>
      </c>
      <c r="C208" s="8"/>
      <c r="D208" s="41"/>
      <c r="E208" s="9"/>
      <c r="F208" s="83">
        <f>IF(E207&gt;D207,E207-D207," ")</f>
        <v>1300348.3100000173</v>
      </c>
      <c r="G208" s="57" t="str">
        <f>IF(D207&gt;E207,D207-E207," ")</f>
        <v> </v>
      </c>
      <c r="H208" s="50"/>
    </row>
    <row r="209" spans="1:8" ht="12.75">
      <c r="A209" s="66"/>
      <c r="B209" s="15"/>
      <c r="C209" s="8"/>
      <c r="D209" s="41"/>
      <c r="E209" s="9"/>
      <c r="F209" s="9"/>
      <c r="G209" s="78"/>
      <c r="H209" s="50"/>
    </row>
    <row r="210" spans="1:8" ht="12.75">
      <c r="A210" s="66"/>
      <c r="B210" s="15"/>
      <c r="C210" s="8"/>
      <c r="D210" s="41"/>
      <c r="E210" s="9"/>
      <c r="F210" s="9"/>
      <c r="G210" s="78"/>
      <c r="H210" s="50"/>
    </row>
    <row r="211" spans="1:8" ht="12.75">
      <c r="A211" s="66"/>
      <c r="B211" s="17" t="s">
        <v>866</v>
      </c>
      <c r="C211" s="8"/>
      <c r="D211" s="41"/>
      <c r="E211" s="9"/>
      <c r="F211" s="9"/>
      <c r="G211" s="78"/>
      <c r="H211" s="50"/>
    </row>
    <row r="212" spans="1:8" ht="12.75">
      <c r="A212" s="66"/>
      <c r="B212" s="17" t="s">
        <v>867</v>
      </c>
      <c r="C212" s="8"/>
      <c r="D212" s="41"/>
      <c r="E212" s="9"/>
      <c r="F212" s="9"/>
      <c r="G212" s="78"/>
      <c r="H212" s="50"/>
    </row>
    <row r="213" spans="1:8" ht="12.75">
      <c r="A213" s="66"/>
      <c r="B213" s="7"/>
      <c r="C213" s="8"/>
      <c r="D213" s="41"/>
      <c r="E213" s="9"/>
      <c r="F213" s="9"/>
      <c r="G213" s="78"/>
      <c r="H213" s="50"/>
    </row>
    <row r="214" spans="1:8" ht="12.75">
      <c r="A214" s="66"/>
      <c r="B214" s="17" t="s">
        <v>1263</v>
      </c>
      <c r="C214" s="8"/>
      <c r="D214" s="41"/>
      <c r="E214" s="9"/>
      <c r="F214" s="9"/>
      <c r="G214" s="78"/>
      <c r="H214" s="50"/>
    </row>
    <row r="215" spans="1:8" ht="12.75">
      <c r="A215" s="66" t="s">
        <v>868</v>
      </c>
      <c r="B215" s="7" t="s">
        <v>534</v>
      </c>
      <c r="C215" s="8">
        <v>18493000</v>
      </c>
      <c r="D215" s="41">
        <v>18860000</v>
      </c>
      <c r="E215" s="9">
        <v>18788431.89</v>
      </c>
      <c r="F215" s="46" t="str">
        <f aca="true" t="shared" si="14" ref="F215:F233">IF(E215&gt;D215,E215-D215," ")</f>
        <v> </v>
      </c>
      <c r="G215" s="47">
        <f aca="true" t="shared" si="15" ref="G215:G233">IF(D215&gt;E215,D215-E215," ")</f>
        <v>71568.1099999994</v>
      </c>
      <c r="H215" s="50">
        <v>71568.11</v>
      </c>
    </row>
    <row r="216" spans="1:8" ht="12.75">
      <c r="A216" s="66"/>
      <c r="B216" s="7"/>
      <c r="C216" s="8"/>
      <c r="D216" s="41"/>
      <c r="E216" s="9"/>
      <c r="F216" s="46" t="str">
        <f t="shared" si="14"/>
        <v> </v>
      </c>
      <c r="G216" s="47" t="str">
        <f t="shared" si="15"/>
        <v> </v>
      </c>
      <c r="H216" s="50"/>
    </row>
    <row r="217" spans="1:8" ht="12.75">
      <c r="A217" s="66"/>
      <c r="B217" s="17" t="s">
        <v>1264</v>
      </c>
      <c r="C217" s="8"/>
      <c r="D217" s="41"/>
      <c r="E217" s="9"/>
      <c r="F217" s="46" t="str">
        <f t="shared" si="14"/>
        <v> </v>
      </c>
      <c r="G217" s="47" t="str">
        <f t="shared" si="15"/>
        <v> </v>
      </c>
      <c r="H217" s="50"/>
    </row>
    <row r="218" spans="1:8" ht="12.75">
      <c r="A218" s="66" t="s">
        <v>608</v>
      </c>
      <c r="B218" s="7" t="s">
        <v>554</v>
      </c>
      <c r="C218" s="8">
        <v>50000</v>
      </c>
      <c r="D218" s="41">
        <v>50000</v>
      </c>
      <c r="E218" s="9">
        <v>129882.56</v>
      </c>
      <c r="F218" s="46">
        <f t="shared" si="14"/>
        <v>79882.56</v>
      </c>
      <c r="G218" s="47" t="str">
        <f t="shared" si="15"/>
        <v> </v>
      </c>
      <c r="H218" s="50">
        <v>-79882.56</v>
      </c>
    </row>
    <row r="219" spans="1:8" ht="12.75">
      <c r="A219" s="67" t="s">
        <v>536</v>
      </c>
      <c r="B219" s="7" t="s">
        <v>555</v>
      </c>
      <c r="C219" s="8">
        <v>2400000</v>
      </c>
      <c r="D219" s="41">
        <v>2400000</v>
      </c>
      <c r="E219" s="9">
        <v>2726953.34</v>
      </c>
      <c r="F219" s="46">
        <f t="shared" si="14"/>
        <v>326953.33999999985</v>
      </c>
      <c r="G219" s="47" t="str">
        <f t="shared" si="15"/>
        <v> </v>
      </c>
      <c r="H219" s="50">
        <v>-326953.34</v>
      </c>
    </row>
    <row r="220" spans="1:8" ht="12.75">
      <c r="A220" s="67" t="s">
        <v>538</v>
      </c>
      <c r="B220" s="7" t="s">
        <v>579</v>
      </c>
      <c r="C220" s="8">
        <v>7000</v>
      </c>
      <c r="D220" s="41">
        <v>7000</v>
      </c>
      <c r="E220" s="9">
        <v>7000</v>
      </c>
      <c r="F220" s="46" t="str">
        <f t="shared" si="14"/>
        <v> </v>
      </c>
      <c r="G220" s="47" t="str">
        <f t="shared" si="15"/>
        <v> </v>
      </c>
      <c r="H220" s="50">
        <v>0</v>
      </c>
    </row>
    <row r="221" spans="1:8" ht="12.75">
      <c r="A221" s="67" t="s">
        <v>539</v>
      </c>
      <c r="B221" s="7" t="s">
        <v>556</v>
      </c>
      <c r="C221" s="8">
        <v>300000</v>
      </c>
      <c r="D221" s="41">
        <v>300000</v>
      </c>
      <c r="E221" s="9">
        <v>1099867.93</v>
      </c>
      <c r="F221" s="46">
        <f t="shared" si="14"/>
        <v>799867.9299999999</v>
      </c>
      <c r="G221" s="47" t="str">
        <f t="shared" si="15"/>
        <v> </v>
      </c>
      <c r="H221" s="50">
        <v>-799867.93</v>
      </c>
    </row>
    <row r="222" spans="1:8" ht="12.75">
      <c r="A222" s="67" t="s">
        <v>540</v>
      </c>
      <c r="B222" s="7" t="s">
        <v>557</v>
      </c>
      <c r="C222" s="8">
        <v>150000</v>
      </c>
      <c r="D222" s="41">
        <v>183000</v>
      </c>
      <c r="E222" s="9">
        <v>182646.49</v>
      </c>
      <c r="F222" s="46" t="str">
        <f t="shared" si="14"/>
        <v> </v>
      </c>
      <c r="G222" s="47">
        <f t="shared" si="15"/>
        <v>353.5100000000093</v>
      </c>
      <c r="H222" s="50">
        <v>353.51</v>
      </c>
    </row>
    <row r="223" spans="1:8" ht="12.75">
      <c r="A223" s="67" t="s">
        <v>541</v>
      </c>
      <c r="B223" s="7" t="s">
        <v>558</v>
      </c>
      <c r="C223" s="8">
        <v>200000</v>
      </c>
      <c r="D223" s="41">
        <v>225000</v>
      </c>
      <c r="E223" s="9">
        <v>351268.35</v>
      </c>
      <c r="F223" s="46">
        <f t="shared" si="14"/>
        <v>126268.34999999998</v>
      </c>
      <c r="G223" s="47" t="str">
        <f t="shared" si="15"/>
        <v> </v>
      </c>
      <c r="H223" s="50">
        <v>-126268.35</v>
      </c>
    </row>
    <row r="224" spans="1:8" ht="12.75">
      <c r="A224" s="67" t="s">
        <v>577</v>
      </c>
      <c r="B224" s="7" t="s">
        <v>580</v>
      </c>
      <c r="C224" s="8">
        <v>0</v>
      </c>
      <c r="D224" s="41">
        <v>0</v>
      </c>
      <c r="E224" s="9">
        <v>250000</v>
      </c>
      <c r="F224" s="46">
        <f t="shared" si="14"/>
        <v>250000</v>
      </c>
      <c r="G224" s="47" t="str">
        <f t="shared" si="15"/>
        <v> </v>
      </c>
      <c r="H224" s="50">
        <v>-250000</v>
      </c>
    </row>
    <row r="225" spans="1:8" ht="12.75">
      <c r="A225" s="67" t="s">
        <v>542</v>
      </c>
      <c r="B225" s="7" t="s">
        <v>581</v>
      </c>
      <c r="C225" s="8">
        <v>125000</v>
      </c>
      <c r="D225" s="41">
        <v>126000</v>
      </c>
      <c r="E225" s="9">
        <v>220878.28</v>
      </c>
      <c r="F225" s="46">
        <f t="shared" si="14"/>
        <v>94878.28</v>
      </c>
      <c r="G225" s="47" t="str">
        <f t="shared" si="15"/>
        <v> </v>
      </c>
      <c r="H225" s="50">
        <v>-94878.28</v>
      </c>
    </row>
    <row r="226" spans="1:8" ht="12.75">
      <c r="A226" s="67" t="s">
        <v>543</v>
      </c>
      <c r="B226" s="7" t="s">
        <v>559</v>
      </c>
      <c r="C226" s="8">
        <v>200000</v>
      </c>
      <c r="D226" s="41">
        <v>200000</v>
      </c>
      <c r="E226" s="9">
        <v>199854.15</v>
      </c>
      <c r="F226" s="46" t="str">
        <f t="shared" si="14"/>
        <v> </v>
      </c>
      <c r="G226" s="47">
        <f t="shared" si="15"/>
        <v>145.85000000000582</v>
      </c>
      <c r="H226" s="50">
        <v>145.85</v>
      </c>
    </row>
    <row r="227" spans="1:8" ht="12.75">
      <c r="A227" s="67" t="s">
        <v>544</v>
      </c>
      <c r="B227" s="7" t="s">
        <v>1353</v>
      </c>
      <c r="C227" s="8"/>
      <c r="D227" s="41"/>
      <c r="E227" s="9"/>
      <c r="F227" s="46" t="str">
        <f t="shared" si="14"/>
        <v> </v>
      </c>
      <c r="G227" s="47" t="str">
        <f t="shared" si="15"/>
        <v> </v>
      </c>
      <c r="H227" s="50"/>
    </row>
    <row r="228" spans="1:8" ht="12.75">
      <c r="A228" s="67"/>
      <c r="B228" s="7" t="s">
        <v>571</v>
      </c>
      <c r="C228" s="8">
        <v>200000</v>
      </c>
      <c r="D228" s="41">
        <v>190000</v>
      </c>
      <c r="E228" s="9">
        <v>179343.59</v>
      </c>
      <c r="F228" s="46" t="str">
        <f t="shared" si="14"/>
        <v> </v>
      </c>
      <c r="G228" s="47">
        <f t="shared" si="15"/>
        <v>10656.410000000003</v>
      </c>
      <c r="H228" s="50">
        <v>10656.41</v>
      </c>
    </row>
    <row r="229" spans="1:8" ht="12.75">
      <c r="A229" s="67" t="s">
        <v>578</v>
      </c>
      <c r="B229" s="7" t="s">
        <v>560</v>
      </c>
      <c r="C229" s="8">
        <v>50000</v>
      </c>
      <c r="D229" s="41">
        <v>18000</v>
      </c>
      <c r="E229" s="9">
        <v>18000</v>
      </c>
      <c r="F229" s="46" t="str">
        <f t="shared" si="14"/>
        <v> </v>
      </c>
      <c r="G229" s="47" t="str">
        <f t="shared" si="15"/>
        <v> </v>
      </c>
      <c r="H229" s="50">
        <v>0</v>
      </c>
    </row>
    <row r="230" spans="1:8" ht="12.75">
      <c r="A230" s="67" t="s">
        <v>545</v>
      </c>
      <c r="B230" s="7" t="s">
        <v>561</v>
      </c>
      <c r="C230" s="8">
        <v>600000</v>
      </c>
      <c r="D230" s="41">
        <v>600000</v>
      </c>
      <c r="E230" s="9">
        <v>556542.5</v>
      </c>
      <c r="F230" s="46" t="str">
        <f t="shared" si="14"/>
        <v> </v>
      </c>
      <c r="G230" s="47">
        <f t="shared" si="15"/>
        <v>43457.5</v>
      </c>
      <c r="H230" s="50">
        <v>43457.5</v>
      </c>
    </row>
    <row r="231" spans="1:8" ht="12.75">
      <c r="A231" s="67" t="s">
        <v>546</v>
      </c>
      <c r="B231" s="7" t="s">
        <v>562</v>
      </c>
      <c r="C231" s="8">
        <v>200000</v>
      </c>
      <c r="D231" s="41">
        <v>191000</v>
      </c>
      <c r="E231" s="9">
        <v>182514</v>
      </c>
      <c r="F231" s="46" t="str">
        <f t="shared" si="14"/>
        <v> </v>
      </c>
      <c r="G231" s="47">
        <f t="shared" si="15"/>
        <v>8486</v>
      </c>
      <c r="H231" s="50">
        <v>8486</v>
      </c>
    </row>
    <row r="232" spans="1:8" ht="12.75">
      <c r="A232" s="67" t="s">
        <v>547</v>
      </c>
      <c r="B232" s="7" t="s">
        <v>563</v>
      </c>
      <c r="C232" s="8">
        <v>35000</v>
      </c>
      <c r="D232" s="41">
        <v>35000</v>
      </c>
      <c r="E232" s="9">
        <v>27687.5</v>
      </c>
      <c r="F232" s="46" t="str">
        <f t="shared" si="14"/>
        <v> </v>
      </c>
      <c r="G232" s="47">
        <f t="shared" si="15"/>
        <v>7312.5</v>
      </c>
      <c r="H232" s="50">
        <v>7312.5</v>
      </c>
    </row>
    <row r="233" spans="1:8" ht="12.75">
      <c r="A233" s="67" t="s">
        <v>548</v>
      </c>
      <c r="B233" s="7" t="s">
        <v>564</v>
      </c>
      <c r="C233" s="8">
        <v>60000</v>
      </c>
      <c r="D233" s="41">
        <v>60000</v>
      </c>
      <c r="E233" s="9">
        <v>57587.86</v>
      </c>
      <c r="F233" s="46" t="str">
        <f t="shared" si="14"/>
        <v> </v>
      </c>
      <c r="G233" s="47">
        <f t="shared" si="15"/>
        <v>2412.1399999999994</v>
      </c>
      <c r="H233" s="50">
        <v>2412.14</v>
      </c>
    </row>
    <row r="234" spans="1:8" ht="12.75">
      <c r="A234" s="67"/>
      <c r="B234" s="15" t="s">
        <v>601</v>
      </c>
      <c r="C234" s="8"/>
      <c r="D234" s="44">
        <f>SUM(D215:D233)</f>
        <v>23445000</v>
      </c>
      <c r="E234" s="22">
        <f>SUM(E215:E233)</f>
        <v>24978458.439999998</v>
      </c>
      <c r="F234" s="22">
        <f>SUM(F215:F233)</f>
        <v>1677850.4599999997</v>
      </c>
      <c r="G234" s="61">
        <f>SUM(G215:G233)</f>
        <v>144392.01999999944</v>
      </c>
      <c r="H234" s="73">
        <f>SUM(H215:H233)</f>
        <v>-1533458.4400000004</v>
      </c>
    </row>
    <row r="235" spans="1:8" ht="12.75">
      <c r="A235" s="27"/>
      <c r="B235" s="3"/>
      <c r="C235" s="1"/>
      <c r="D235" s="45"/>
      <c r="E235" s="4"/>
      <c r="F235" s="4"/>
      <c r="G235" s="4"/>
      <c r="H235" s="50"/>
    </row>
    <row r="236" spans="1:8" ht="12.75">
      <c r="A236" s="67"/>
      <c r="B236" s="7"/>
      <c r="C236" s="8"/>
      <c r="D236" s="41"/>
      <c r="E236" s="9"/>
      <c r="F236" s="9"/>
      <c r="G236" s="78"/>
      <c r="H236" s="50"/>
    </row>
    <row r="237" spans="1:8" ht="12.75">
      <c r="A237" s="67"/>
      <c r="B237" s="17" t="s">
        <v>866</v>
      </c>
      <c r="C237" s="8"/>
      <c r="D237" s="41"/>
      <c r="E237" s="9"/>
      <c r="F237" s="9"/>
      <c r="G237" s="78"/>
      <c r="H237" s="50"/>
    </row>
    <row r="238" spans="1:8" ht="12.75">
      <c r="A238" s="67"/>
      <c r="B238" s="17" t="s">
        <v>867</v>
      </c>
      <c r="C238" s="8"/>
      <c r="D238" s="41"/>
      <c r="E238" s="9"/>
      <c r="F238" s="9"/>
      <c r="G238" s="78"/>
      <c r="H238" s="50"/>
    </row>
    <row r="239" spans="1:8" ht="12.75">
      <c r="A239" s="67"/>
      <c r="B239" s="17" t="s">
        <v>607</v>
      </c>
      <c r="C239" s="8"/>
      <c r="D239" s="41"/>
      <c r="E239" s="9"/>
      <c r="F239" s="9"/>
      <c r="G239" s="78"/>
      <c r="H239" s="50"/>
    </row>
    <row r="240" spans="1:8" ht="12.75">
      <c r="A240" s="67"/>
      <c r="B240" s="17"/>
      <c r="C240" s="8"/>
      <c r="D240" s="41"/>
      <c r="E240" s="9"/>
      <c r="F240" s="9"/>
      <c r="G240" s="78"/>
      <c r="H240" s="50"/>
    </row>
    <row r="241" spans="1:8" ht="12.75">
      <c r="A241" s="67"/>
      <c r="B241" s="15" t="s">
        <v>598</v>
      </c>
      <c r="C241" s="8"/>
      <c r="D241" s="41">
        <f>D234</f>
        <v>23445000</v>
      </c>
      <c r="E241" s="9">
        <f>E234</f>
        <v>24978458.439999998</v>
      </c>
      <c r="F241" s="9">
        <f>F234</f>
        <v>1677850.4599999997</v>
      </c>
      <c r="G241" s="78">
        <f>G234</f>
        <v>144392.01999999944</v>
      </c>
      <c r="H241" s="50">
        <f>H234</f>
        <v>-1533458.4400000004</v>
      </c>
    </row>
    <row r="242" spans="1:8" ht="12.75">
      <c r="A242" s="67"/>
      <c r="B242" s="17"/>
      <c r="C242" s="8"/>
      <c r="D242" s="41"/>
      <c r="E242" s="9"/>
      <c r="F242" s="9"/>
      <c r="G242" s="78"/>
      <c r="H242" s="50"/>
    </row>
    <row r="243" spans="1:8" ht="12.75">
      <c r="A243" s="67"/>
      <c r="B243" s="17" t="s">
        <v>599</v>
      </c>
      <c r="C243" s="8"/>
      <c r="D243" s="41"/>
      <c r="E243" s="9"/>
      <c r="F243" s="9"/>
      <c r="G243" s="78"/>
      <c r="H243" s="50"/>
    </row>
    <row r="244" spans="1:8" ht="12.75">
      <c r="A244" s="66" t="s">
        <v>332</v>
      </c>
      <c r="B244" s="7" t="s">
        <v>565</v>
      </c>
      <c r="C244" s="8">
        <v>60000</v>
      </c>
      <c r="D244" s="41">
        <v>52000</v>
      </c>
      <c r="E244" s="9">
        <v>51495.4</v>
      </c>
      <c r="F244" s="46" t="str">
        <f>IF(E244&gt;D244,E244-D244," ")</f>
        <v> </v>
      </c>
      <c r="G244" s="47">
        <f>IF(D244&gt;E244,D244-E244," ")</f>
        <v>504.59999999999854</v>
      </c>
      <c r="H244" s="50">
        <v>504.6</v>
      </c>
    </row>
    <row r="245" spans="1:8" ht="12.75">
      <c r="A245" s="67" t="s">
        <v>552</v>
      </c>
      <c r="B245" s="7" t="s">
        <v>582</v>
      </c>
      <c r="C245" s="8">
        <v>150000</v>
      </c>
      <c r="D245" s="41">
        <v>150000</v>
      </c>
      <c r="E245" s="9">
        <v>296731.25</v>
      </c>
      <c r="F245" s="46">
        <f>IF(E245&gt;D245,E245-D245," ")</f>
        <v>146731.25</v>
      </c>
      <c r="G245" s="47" t="str">
        <f>IF(D245&gt;E245,D245-E245," ")</f>
        <v> </v>
      </c>
      <c r="H245" s="50">
        <v>-146731.25</v>
      </c>
    </row>
    <row r="246" spans="1:8" ht="12.75">
      <c r="A246" s="67" t="s">
        <v>553</v>
      </c>
      <c r="B246" s="7" t="s">
        <v>568</v>
      </c>
      <c r="C246" s="8">
        <v>200000</v>
      </c>
      <c r="D246" s="41">
        <v>200000</v>
      </c>
      <c r="E246" s="9">
        <v>598532.6</v>
      </c>
      <c r="F246" s="46">
        <f>IF(E246&gt;D246,E246-D246," ")</f>
        <v>398532.6</v>
      </c>
      <c r="G246" s="47" t="str">
        <f>IF(D246&gt;E246,D246-E246," ")</f>
        <v> </v>
      </c>
      <c r="H246" s="50">
        <v>-398532.6</v>
      </c>
    </row>
    <row r="247" spans="1:8" ht="12.75">
      <c r="A247" s="67" t="s">
        <v>1327</v>
      </c>
      <c r="B247" s="7" t="s">
        <v>1347</v>
      </c>
      <c r="C247" s="8">
        <v>700000</v>
      </c>
      <c r="D247" s="41">
        <v>700000</v>
      </c>
      <c r="E247" s="9">
        <v>2185070.92</v>
      </c>
      <c r="F247" s="46">
        <f>IF(E247&gt;D247,E247-D247," ")</f>
        <v>1485070.92</v>
      </c>
      <c r="G247" s="47" t="str">
        <f>IF(D247&gt;E247,D247-E247," ")</f>
        <v> </v>
      </c>
      <c r="H247" s="50">
        <v>-1485070.92</v>
      </c>
    </row>
    <row r="248" spans="1:8" ht="12.75">
      <c r="A248" s="66"/>
      <c r="B248" s="7"/>
      <c r="C248" s="8"/>
      <c r="D248" s="41"/>
      <c r="E248" s="9"/>
      <c r="F248" s="9"/>
      <c r="G248" s="78"/>
      <c r="H248" s="50"/>
    </row>
    <row r="249" spans="1:8" ht="12.75">
      <c r="A249" s="66"/>
      <c r="B249" s="14" t="s">
        <v>609</v>
      </c>
      <c r="C249" s="8">
        <v>24180000</v>
      </c>
      <c r="D249" s="42"/>
      <c r="E249" s="23"/>
      <c r="F249" s="23"/>
      <c r="G249" s="79"/>
      <c r="H249" s="71"/>
    </row>
    <row r="250" spans="1:9" ht="12.75">
      <c r="A250" s="66"/>
      <c r="B250" s="14" t="s">
        <v>867</v>
      </c>
      <c r="C250" s="8"/>
      <c r="D250" s="43">
        <f>SUM(D241:D248)</f>
        <v>24547000</v>
      </c>
      <c r="E250" s="21">
        <f>SUM(E241:E248)</f>
        <v>28110288.61</v>
      </c>
      <c r="F250" s="21">
        <f>SUM(F241:F248)</f>
        <v>3708185.2299999995</v>
      </c>
      <c r="G250" s="80">
        <f>SUM(G241:G248)</f>
        <v>144896.61999999944</v>
      </c>
      <c r="H250" s="72">
        <f>SUM(H241:H248)</f>
        <v>-3563288.6100000003</v>
      </c>
      <c r="I250" s="60">
        <f>F250-G250</f>
        <v>3563288.61</v>
      </c>
    </row>
    <row r="251" spans="1:8" ht="12.75">
      <c r="A251" s="66"/>
      <c r="B251" s="15" t="s">
        <v>460</v>
      </c>
      <c r="C251" s="8"/>
      <c r="D251" s="41"/>
      <c r="E251" s="9"/>
      <c r="F251" s="83">
        <f>IF(E250&gt;D250,E250-D250," ")</f>
        <v>3563288.6099999994</v>
      </c>
      <c r="G251" s="57" t="str">
        <f>IF(D250&gt;E250,D250-E250," ")</f>
        <v> </v>
      </c>
      <c r="H251" s="50"/>
    </row>
    <row r="252" spans="1:8" ht="12.75">
      <c r="A252" s="66"/>
      <c r="B252" s="15"/>
      <c r="C252" s="8"/>
      <c r="D252" s="41"/>
      <c r="E252" s="9"/>
      <c r="F252" s="9"/>
      <c r="G252" s="78"/>
      <c r="H252" s="50"/>
    </row>
    <row r="253" spans="1:8" ht="12.75">
      <c r="A253" s="66"/>
      <c r="B253" s="15"/>
      <c r="C253" s="8"/>
      <c r="D253" s="41"/>
      <c r="E253" s="9"/>
      <c r="F253" s="9"/>
      <c r="G253" s="78"/>
      <c r="H253" s="50"/>
    </row>
    <row r="254" spans="1:8" ht="12.75">
      <c r="A254" s="66"/>
      <c r="B254" s="17" t="s">
        <v>1273</v>
      </c>
      <c r="C254" s="8"/>
      <c r="D254" s="41"/>
      <c r="E254" s="9"/>
      <c r="F254" s="9"/>
      <c r="G254" s="78"/>
      <c r="H254" s="50"/>
    </row>
    <row r="255" spans="1:8" ht="12.75">
      <c r="A255" s="66"/>
      <c r="B255" s="7"/>
      <c r="C255" s="8"/>
      <c r="D255" s="41"/>
      <c r="E255" s="9"/>
      <c r="F255" s="9"/>
      <c r="G255" s="78"/>
      <c r="H255" s="50"/>
    </row>
    <row r="256" spans="1:8" ht="12.75">
      <c r="A256" s="66"/>
      <c r="B256" s="17" t="s">
        <v>1263</v>
      </c>
      <c r="C256" s="8"/>
      <c r="D256" s="41"/>
      <c r="E256" s="9"/>
      <c r="F256" s="9"/>
      <c r="G256" s="78"/>
      <c r="H256" s="50"/>
    </row>
    <row r="257" spans="1:8" ht="12.75">
      <c r="A257" s="66" t="s">
        <v>610</v>
      </c>
      <c r="B257" s="7" t="s">
        <v>534</v>
      </c>
      <c r="C257" s="8">
        <v>2855000</v>
      </c>
      <c r="D257" s="41">
        <v>2855000</v>
      </c>
      <c r="E257" s="9">
        <v>2829790.77</v>
      </c>
      <c r="F257" s="46" t="str">
        <f aca="true" t="shared" si="16" ref="F257:F279">IF(E257&gt;D257,E257-D257," ")</f>
        <v> </v>
      </c>
      <c r="G257" s="47">
        <f aca="true" t="shared" si="17" ref="G257:G279">IF(D257&gt;E257,D257-E257," ")</f>
        <v>25209.22999999998</v>
      </c>
      <c r="H257" s="50">
        <v>25209.23</v>
      </c>
    </row>
    <row r="258" spans="1:8" ht="12.75">
      <c r="A258" s="66"/>
      <c r="B258" s="7"/>
      <c r="C258" s="8"/>
      <c r="D258" s="41"/>
      <c r="E258" s="9"/>
      <c r="F258" s="46" t="str">
        <f t="shared" si="16"/>
        <v> </v>
      </c>
      <c r="G258" s="47" t="str">
        <f t="shared" si="17"/>
        <v> </v>
      </c>
      <c r="H258" s="50"/>
    </row>
    <row r="259" spans="1:8" ht="12.75">
      <c r="A259" s="66"/>
      <c r="B259" s="17" t="s">
        <v>1264</v>
      </c>
      <c r="C259" s="8"/>
      <c r="D259" s="41"/>
      <c r="E259" s="9"/>
      <c r="F259" s="46" t="str">
        <f t="shared" si="16"/>
        <v> </v>
      </c>
      <c r="G259" s="47" t="str">
        <f t="shared" si="17"/>
        <v> </v>
      </c>
      <c r="H259" s="50"/>
    </row>
    <row r="260" spans="1:8" ht="12.75">
      <c r="A260" s="66" t="s">
        <v>611</v>
      </c>
      <c r="B260" s="7" t="s">
        <v>555</v>
      </c>
      <c r="C260" s="8">
        <v>300000</v>
      </c>
      <c r="D260" s="41">
        <v>308000</v>
      </c>
      <c r="E260" s="9">
        <v>306923.69</v>
      </c>
      <c r="F260" s="46" t="str">
        <f t="shared" si="16"/>
        <v> </v>
      </c>
      <c r="G260" s="47">
        <f t="shared" si="17"/>
        <v>1076.3099999999977</v>
      </c>
      <c r="H260" s="50">
        <v>1076.31</v>
      </c>
    </row>
    <row r="261" spans="1:8" ht="12.75">
      <c r="A261" s="67" t="s">
        <v>538</v>
      </c>
      <c r="B261" s="7" t="s">
        <v>579</v>
      </c>
      <c r="C261" s="8">
        <v>5000</v>
      </c>
      <c r="D261" s="41">
        <v>5000</v>
      </c>
      <c r="E261" s="9">
        <v>4910.55</v>
      </c>
      <c r="F261" s="46" t="str">
        <f t="shared" si="16"/>
        <v> </v>
      </c>
      <c r="G261" s="47">
        <f t="shared" si="17"/>
        <v>89.44999999999982</v>
      </c>
      <c r="H261" s="50">
        <v>89.45</v>
      </c>
    </row>
    <row r="262" spans="1:8" ht="12.75">
      <c r="A262" s="67" t="s">
        <v>539</v>
      </c>
      <c r="B262" s="7" t="s">
        <v>556</v>
      </c>
      <c r="C262" s="8">
        <v>15000</v>
      </c>
      <c r="D262" s="41">
        <v>37000</v>
      </c>
      <c r="E262" s="9">
        <v>34472.64</v>
      </c>
      <c r="F262" s="46" t="str">
        <f t="shared" si="16"/>
        <v> </v>
      </c>
      <c r="G262" s="47">
        <f t="shared" si="17"/>
        <v>2527.3600000000006</v>
      </c>
      <c r="H262" s="50">
        <v>2527.36</v>
      </c>
    </row>
    <row r="263" spans="1:8" ht="12.75">
      <c r="A263" s="67" t="s">
        <v>540</v>
      </c>
      <c r="B263" s="7" t="s">
        <v>557</v>
      </c>
      <c r="C263" s="8">
        <v>36000</v>
      </c>
      <c r="D263" s="41">
        <v>36000</v>
      </c>
      <c r="E263" s="9">
        <v>30850.29</v>
      </c>
      <c r="F263" s="46" t="str">
        <f t="shared" si="16"/>
        <v> </v>
      </c>
      <c r="G263" s="47">
        <f t="shared" si="17"/>
        <v>5149.709999999999</v>
      </c>
      <c r="H263" s="50">
        <v>5149.71</v>
      </c>
    </row>
    <row r="264" spans="1:8" ht="12.75">
      <c r="A264" s="67" t="s">
        <v>541</v>
      </c>
      <c r="B264" s="7" t="s">
        <v>558</v>
      </c>
      <c r="C264" s="8">
        <v>120000</v>
      </c>
      <c r="D264" s="41">
        <v>120000</v>
      </c>
      <c r="E264" s="9">
        <v>119661</v>
      </c>
      <c r="F264" s="46" t="str">
        <f t="shared" si="16"/>
        <v> </v>
      </c>
      <c r="G264" s="47">
        <f t="shared" si="17"/>
        <v>339</v>
      </c>
      <c r="H264" s="50">
        <v>339</v>
      </c>
    </row>
    <row r="265" spans="1:8" ht="12.75">
      <c r="A265" s="67" t="s">
        <v>577</v>
      </c>
      <c r="B265" s="7" t="s">
        <v>580</v>
      </c>
      <c r="C265" s="8">
        <v>145000</v>
      </c>
      <c r="D265" s="41">
        <v>145000</v>
      </c>
      <c r="E265" s="9">
        <v>144015</v>
      </c>
      <c r="F265" s="46" t="str">
        <f t="shared" si="16"/>
        <v> </v>
      </c>
      <c r="G265" s="47">
        <f t="shared" si="17"/>
        <v>985</v>
      </c>
      <c r="H265" s="50">
        <v>985</v>
      </c>
    </row>
    <row r="266" spans="1:8" ht="12.75">
      <c r="A266" s="67" t="s">
        <v>542</v>
      </c>
      <c r="B266" s="7" t="s">
        <v>581</v>
      </c>
      <c r="C266" s="8">
        <v>75000</v>
      </c>
      <c r="D266" s="41">
        <v>96500</v>
      </c>
      <c r="E266" s="9">
        <v>96489.11</v>
      </c>
      <c r="F266" s="46" t="str">
        <f t="shared" si="16"/>
        <v> </v>
      </c>
      <c r="G266" s="47">
        <f t="shared" si="17"/>
        <v>10.889999999999418</v>
      </c>
      <c r="H266" s="50">
        <v>10.89</v>
      </c>
    </row>
    <row r="267" spans="1:8" ht="12.75">
      <c r="A267" s="67" t="s">
        <v>543</v>
      </c>
      <c r="B267" s="7" t="s">
        <v>559</v>
      </c>
      <c r="C267" s="8">
        <v>40000</v>
      </c>
      <c r="D267" s="41">
        <v>66700</v>
      </c>
      <c r="E267" s="9">
        <v>52996.35</v>
      </c>
      <c r="F267" s="46" t="str">
        <f t="shared" si="16"/>
        <v> </v>
      </c>
      <c r="G267" s="47">
        <f t="shared" si="17"/>
        <v>13703.650000000001</v>
      </c>
      <c r="H267" s="50">
        <v>13703.65</v>
      </c>
    </row>
    <row r="268" spans="1:8" ht="12.75">
      <c r="A268" s="67" t="s">
        <v>544</v>
      </c>
      <c r="B268" s="7" t="s">
        <v>1353</v>
      </c>
      <c r="C268" s="8"/>
      <c r="D268" s="41"/>
      <c r="E268" s="9"/>
      <c r="F268" s="46" t="str">
        <f t="shared" si="16"/>
        <v> </v>
      </c>
      <c r="G268" s="47" t="str">
        <f t="shared" si="17"/>
        <v> </v>
      </c>
      <c r="H268" s="50"/>
    </row>
    <row r="269" spans="1:8" ht="12.75">
      <c r="A269" s="67"/>
      <c r="B269" s="7" t="s">
        <v>571</v>
      </c>
      <c r="C269" s="8">
        <v>30000</v>
      </c>
      <c r="D269" s="41">
        <v>23300</v>
      </c>
      <c r="E269" s="9">
        <v>23268.85</v>
      </c>
      <c r="F269" s="46" t="str">
        <f t="shared" si="16"/>
        <v> </v>
      </c>
      <c r="G269" s="47">
        <f t="shared" si="17"/>
        <v>31.150000000001455</v>
      </c>
      <c r="H269" s="50">
        <v>31.15</v>
      </c>
    </row>
    <row r="270" spans="1:8" ht="12.75">
      <c r="A270" s="67" t="s">
        <v>578</v>
      </c>
      <c r="B270" s="7" t="s">
        <v>560</v>
      </c>
      <c r="C270" s="8">
        <v>15000</v>
      </c>
      <c r="D270" s="41">
        <v>0</v>
      </c>
      <c r="E270" s="9">
        <v>0</v>
      </c>
      <c r="F270" s="46" t="str">
        <f t="shared" si="16"/>
        <v> </v>
      </c>
      <c r="G270" s="47" t="str">
        <f t="shared" si="17"/>
        <v> </v>
      </c>
      <c r="H270" s="50">
        <v>0</v>
      </c>
    </row>
    <row r="271" spans="1:8" ht="12.75">
      <c r="A271" s="67" t="s">
        <v>545</v>
      </c>
      <c r="B271" s="7" t="s">
        <v>561</v>
      </c>
      <c r="C271" s="8">
        <v>40000</v>
      </c>
      <c r="D271" s="41">
        <v>1001</v>
      </c>
      <c r="E271" s="9">
        <v>0</v>
      </c>
      <c r="F271" s="46" t="str">
        <f t="shared" si="16"/>
        <v> </v>
      </c>
      <c r="G271" s="47">
        <f t="shared" si="17"/>
        <v>1001</v>
      </c>
      <c r="H271" s="50">
        <v>1001</v>
      </c>
    </row>
    <row r="272" spans="1:8" ht="12.75">
      <c r="A272" s="67" t="s">
        <v>546</v>
      </c>
      <c r="B272" s="7" t="s">
        <v>562</v>
      </c>
      <c r="C272" s="8">
        <v>75000</v>
      </c>
      <c r="D272" s="41">
        <v>75000</v>
      </c>
      <c r="E272" s="9">
        <v>60837</v>
      </c>
      <c r="F272" s="46" t="str">
        <f t="shared" si="16"/>
        <v> </v>
      </c>
      <c r="G272" s="47">
        <f t="shared" si="17"/>
        <v>14163</v>
      </c>
      <c r="H272" s="50">
        <v>14163</v>
      </c>
    </row>
    <row r="273" spans="1:8" ht="12.75">
      <c r="A273" s="67" t="s">
        <v>548</v>
      </c>
      <c r="B273" s="7" t="s">
        <v>564</v>
      </c>
      <c r="C273" s="8">
        <v>24000</v>
      </c>
      <c r="D273" s="41">
        <v>29000</v>
      </c>
      <c r="E273" s="9">
        <v>28307.83</v>
      </c>
      <c r="F273" s="46" t="str">
        <f t="shared" si="16"/>
        <v> </v>
      </c>
      <c r="G273" s="47">
        <f t="shared" si="17"/>
        <v>692.1699999999983</v>
      </c>
      <c r="H273" s="50">
        <v>692.17</v>
      </c>
    </row>
    <row r="274" spans="1:8" ht="12.75">
      <c r="A274" s="67" t="s">
        <v>549</v>
      </c>
      <c r="B274" s="7" t="s">
        <v>565</v>
      </c>
      <c r="C274" s="8">
        <v>8000</v>
      </c>
      <c r="D274" s="41">
        <v>10395</v>
      </c>
      <c r="E274" s="9">
        <v>10395</v>
      </c>
      <c r="F274" s="46" t="str">
        <f t="shared" si="16"/>
        <v> </v>
      </c>
      <c r="G274" s="47" t="str">
        <f t="shared" si="17"/>
        <v> </v>
      </c>
      <c r="H274" s="50">
        <v>0</v>
      </c>
    </row>
    <row r="275" spans="1:8" ht="12.75">
      <c r="A275" s="67" t="s">
        <v>612</v>
      </c>
      <c r="B275" s="7" t="s">
        <v>613</v>
      </c>
      <c r="C275" s="8">
        <v>50000</v>
      </c>
      <c r="D275" s="41">
        <v>25104</v>
      </c>
      <c r="E275" s="9">
        <v>25104</v>
      </c>
      <c r="F275" s="46" t="str">
        <f t="shared" si="16"/>
        <v> </v>
      </c>
      <c r="G275" s="47" t="str">
        <f t="shared" si="17"/>
        <v> </v>
      </c>
      <c r="H275" s="50">
        <v>0</v>
      </c>
    </row>
    <row r="276" spans="1:8" ht="12.75">
      <c r="A276" s="67" t="s">
        <v>552</v>
      </c>
      <c r="B276" s="7" t="s">
        <v>582</v>
      </c>
      <c r="C276" s="8">
        <v>25000</v>
      </c>
      <c r="D276" s="41">
        <v>25000</v>
      </c>
      <c r="E276" s="9">
        <v>19587.75</v>
      </c>
      <c r="F276" s="46" t="str">
        <f t="shared" si="16"/>
        <v> </v>
      </c>
      <c r="G276" s="47">
        <f t="shared" si="17"/>
        <v>5412.25</v>
      </c>
      <c r="H276" s="50">
        <v>5412.25</v>
      </c>
    </row>
    <row r="277" spans="1:8" ht="12.75">
      <c r="A277" s="67" t="s">
        <v>553</v>
      </c>
      <c r="B277" s="7" t="s">
        <v>568</v>
      </c>
      <c r="C277" s="8">
        <v>32000</v>
      </c>
      <c r="D277" s="41">
        <v>32000</v>
      </c>
      <c r="E277" s="9">
        <v>31061.49</v>
      </c>
      <c r="F277" s="46" t="str">
        <f t="shared" si="16"/>
        <v> </v>
      </c>
      <c r="G277" s="47">
        <f t="shared" si="17"/>
        <v>938.5099999999984</v>
      </c>
      <c r="H277" s="50">
        <v>938.51</v>
      </c>
    </row>
    <row r="278" spans="1:8" ht="12.75">
      <c r="A278" s="67" t="s">
        <v>592</v>
      </c>
      <c r="B278" s="7" t="s">
        <v>848</v>
      </c>
      <c r="C278" s="8"/>
      <c r="D278" s="41"/>
      <c r="E278" s="9"/>
      <c r="F278" s="46" t="str">
        <f t="shared" si="16"/>
        <v> </v>
      </c>
      <c r="G278" s="47" t="str">
        <f t="shared" si="17"/>
        <v> </v>
      </c>
      <c r="H278" s="50"/>
    </row>
    <row r="279" spans="1:8" ht="12.75">
      <c r="A279" s="67"/>
      <c r="B279" s="7" t="s">
        <v>859</v>
      </c>
      <c r="C279" s="8">
        <v>45000</v>
      </c>
      <c r="D279" s="41">
        <v>45000</v>
      </c>
      <c r="E279" s="9">
        <v>28918.34</v>
      </c>
      <c r="F279" s="46" t="str">
        <f t="shared" si="16"/>
        <v> </v>
      </c>
      <c r="G279" s="47">
        <f t="shared" si="17"/>
        <v>16081.66</v>
      </c>
      <c r="H279" s="50">
        <v>16081.66</v>
      </c>
    </row>
    <row r="280" spans="1:8" ht="12.75">
      <c r="A280" s="66"/>
      <c r="B280" s="7"/>
      <c r="C280" s="8"/>
      <c r="D280" s="41"/>
      <c r="E280" s="9"/>
      <c r="F280" s="9"/>
      <c r="G280" s="78"/>
      <c r="H280" s="50"/>
    </row>
    <row r="281" spans="1:8" ht="12.75">
      <c r="A281" s="66"/>
      <c r="B281" s="14" t="s">
        <v>1274</v>
      </c>
      <c r="C281" s="8">
        <v>3935000</v>
      </c>
      <c r="D281" s="44">
        <f>SUM(D257:D280)</f>
        <v>3935000</v>
      </c>
      <c r="E281" s="22">
        <v>3847589.66</v>
      </c>
      <c r="F281" s="22"/>
      <c r="G281" s="61">
        <v>87410.34</v>
      </c>
      <c r="H281" s="73">
        <v>87410.34</v>
      </c>
    </row>
    <row r="282" spans="1:8" ht="12.75">
      <c r="A282" s="66"/>
      <c r="B282" s="15" t="s">
        <v>1265</v>
      </c>
      <c r="C282" s="8"/>
      <c r="D282" s="41"/>
      <c r="E282" s="9"/>
      <c r="F282" s="56" t="str">
        <f>IF(E281&gt;D281,E281-D281," ")</f>
        <v> </v>
      </c>
      <c r="G282" s="82">
        <f>IF(D281&gt;E281,D281-E281," ")</f>
        <v>87410.33999999985</v>
      </c>
      <c r="H282" s="50"/>
    </row>
    <row r="283" spans="1:8" ht="12.75">
      <c r="A283" s="66"/>
      <c r="B283" s="15"/>
      <c r="C283" s="8"/>
      <c r="D283" s="41"/>
      <c r="E283" s="9"/>
      <c r="F283" s="9"/>
      <c r="G283" s="78"/>
      <c r="H283" s="50"/>
    </row>
    <row r="284" spans="1:8" ht="12.75">
      <c r="A284" s="66"/>
      <c r="B284" s="17" t="s">
        <v>614</v>
      </c>
      <c r="C284" s="8"/>
      <c r="D284" s="41"/>
      <c r="E284" s="9"/>
      <c r="F284" s="9"/>
      <c r="G284" s="78"/>
      <c r="H284" s="50"/>
    </row>
    <row r="285" spans="1:8" ht="12.75">
      <c r="A285" s="66"/>
      <c r="B285" s="17" t="s">
        <v>615</v>
      </c>
      <c r="C285" s="8"/>
      <c r="D285" s="41"/>
      <c r="E285" s="9"/>
      <c r="F285" s="9"/>
      <c r="G285" s="78"/>
      <c r="H285" s="50"/>
    </row>
    <row r="286" spans="1:8" ht="12.75">
      <c r="A286" s="66"/>
      <c r="B286" s="17" t="s">
        <v>617</v>
      </c>
      <c r="C286" s="8"/>
      <c r="D286" s="41"/>
      <c r="E286" s="9"/>
      <c r="F286" s="9"/>
      <c r="G286" s="78"/>
      <c r="H286" s="50"/>
    </row>
    <row r="287" spans="1:8" ht="12.75">
      <c r="A287" s="66"/>
      <c r="B287" s="7"/>
      <c r="C287" s="8"/>
      <c r="D287" s="41"/>
      <c r="E287" s="9"/>
      <c r="F287" s="9"/>
      <c r="G287" s="78"/>
      <c r="H287" s="50"/>
    </row>
    <row r="288" spans="1:8" ht="12.75">
      <c r="A288" s="66"/>
      <c r="B288" s="17" t="s">
        <v>1263</v>
      </c>
      <c r="C288" s="8"/>
      <c r="D288" s="41"/>
      <c r="E288" s="9"/>
      <c r="F288" s="9"/>
      <c r="G288" s="78"/>
      <c r="H288" s="50"/>
    </row>
    <row r="289" spans="1:8" ht="12.75">
      <c r="A289" s="66" t="s">
        <v>616</v>
      </c>
      <c r="B289" s="7" t="s">
        <v>534</v>
      </c>
      <c r="C289" s="8">
        <v>1340000</v>
      </c>
      <c r="D289" s="41">
        <v>1340000</v>
      </c>
      <c r="E289" s="9">
        <v>830268.01</v>
      </c>
      <c r="F289" s="46" t="str">
        <f>IF(E289&gt;D289,E289-D289," ")</f>
        <v> </v>
      </c>
      <c r="G289" s="47">
        <f>IF(D289&gt;E289,D289-E289," ")</f>
        <v>509731.99</v>
      </c>
      <c r="H289" s="50">
        <v>509731.99</v>
      </c>
    </row>
    <row r="290" spans="1:8" ht="12.75">
      <c r="A290" s="66"/>
      <c r="B290" s="15" t="s">
        <v>601</v>
      </c>
      <c r="C290" s="8"/>
      <c r="D290" s="44">
        <f>SUM(D289)</f>
        <v>1340000</v>
      </c>
      <c r="E290" s="22">
        <f>SUM(E289)</f>
        <v>830268.01</v>
      </c>
      <c r="F290" s="22"/>
      <c r="G290" s="61">
        <f>SUM(G289)</f>
        <v>509731.99</v>
      </c>
      <c r="H290" s="73">
        <f>SUM(H289)</f>
        <v>509731.99</v>
      </c>
    </row>
    <row r="291" spans="2:8" ht="12.75">
      <c r="B291" s="3"/>
      <c r="C291" s="1"/>
      <c r="D291" s="45"/>
      <c r="E291" s="4"/>
      <c r="F291" s="4"/>
      <c r="G291" s="4"/>
      <c r="H291" s="50"/>
    </row>
    <row r="292" spans="2:8" ht="12.75">
      <c r="B292" s="3"/>
      <c r="C292" s="1"/>
      <c r="D292" s="45"/>
      <c r="E292" s="4"/>
      <c r="F292" s="4"/>
      <c r="G292" s="4"/>
      <c r="H292" s="50"/>
    </row>
    <row r="293" spans="1:8" ht="12.75">
      <c r="A293" s="66"/>
      <c r="B293" s="7"/>
      <c r="C293" s="8"/>
      <c r="D293" s="41"/>
      <c r="E293" s="9"/>
      <c r="F293" s="9"/>
      <c r="G293" s="78"/>
      <c r="H293" s="50"/>
    </row>
    <row r="294" spans="1:8" ht="12.75">
      <c r="A294" s="66"/>
      <c r="B294" s="17" t="s">
        <v>614</v>
      </c>
      <c r="C294" s="8"/>
      <c r="D294" s="41"/>
      <c r="E294" s="9"/>
      <c r="F294" s="9"/>
      <c r="G294" s="78"/>
      <c r="H294" s="50"/>
    </row>
    <row r="295" spans="1:8" ht="12.75">
      <c r="A295" s="66"/>
      <c r="B295" s="17" t="s">
        <v>615</v>
      </c>
      <c r="C295" s="8"/>
      <c r="D295" s="41"/>
      <c r="E295" s="9"/>
      <c r="F295" s="9"/>
      <c r="G295" s="78"/>
      <c r="H295" s="50"/>
    </row>
    <row r="296" spans="1:8" ht="12.75">
      <c r="A296" s="66"/>
      <c r="B296" s="17" t="s">
        <v>617</v>
      </c>
      <c r="C296" s="8"/>
      <c r="D296" s="41"/>
      <c r="E296" s="9"/>
      <c r="F296" s="9"/>
      <c r="G296" s="78"/>
      <c r="H296" s="50"/>
    </row>
    <row r="297" spans="1:8" ht="12.75">
      <c r="A297" s="66"/>
      <c r="B297" s="17" t="s">
        <v>607</v>
      </c>
      <c r="C297" s="8"/>
      <c r="D297" s="41"/>
      <c r="E297" s="9"/>
      <c r="F297" s="9"/>
      <c r="G297" s="78"/>
      <c r="H297" s="50"/>
    </row>
    <row r="298" spans="1:8" ht="12.75">
      <c r="A298" s="66"/>
      <c r="B298" s="17"/>
      <c r="C298" s="8"/>
      <c r="D298" s="41"/>
      <c r="E298" s="9"/>
      <c r="F298" s="9"/>
      <c r="G298" s="78"/>
      <c r="H298" s="50"/>
    </row>
    <row r="299" spans="1:8" ht="12.75">
      <c r="A299" s="66"/>
      <c r="B299" s="15" t="s">
        <v>598</v>
      </c>
      <c r="C299" s="8"/>
      <c r="D299" s="41">
        <f>D290</f>
        <v>1340000</v>
      </c>
      <c r="E299" s="9">
        <f>E290</f>
        <v>830268.01</v>
      </c>
      <c r="F299" s="9"/>
      <c r="G299" s="78">
        <f>G290</f>
        <v>509731.99</v>
      </c>
      <c r="H299" s="50">
        <f>H290</f>
        <v>509731.99</v>
      </c>
    </row>
    <row r="300" spans="1:8" ht="12.75">
      <c r="A300" s="66"/>
      <c r="B300" s="17"/>
      <c r="C300" s="8"/>
      <c r="D300" s="41"/>
      <c r="E300" s="9"/>
      <c r="F300" s="9"/>
      <c r="G300" s="78"/>
      <c r="H300" s="50"/>
    </row>
    <row r="301" spans="1:8" ht="12.75">
      <c r="A301" s="66"/>
      <c r="B301" s="17" t="s">
        <v>1264</v>
      </c>
      <c r="C301" s="8"/>
      <c r="D301" s="41"/>
      <c r="E301" s="9"/>
      <c r="F301" s="9"/>
      <c r="G301" s="78"/>
      <c r="H301" s="50"/>
    </row>
    <row r="302" spans="1:8" ht="12.75">
      <c r="A302" s="66" t="s">
        <v>618</v>
      </c>
      <c r="B302" s="7" t="s">
        <v>555</v>
      </c>
      <c r="C302" s="8">
        <v>100000</v>
      </c>
      <c r="D302" s="41">
        <v>100000</v>
      </c>
      <c r="E302" s="9">
        <v>20736</v>
      </c>
      <c r="F302" s="46" t="str">
        <f aca="true" t="shared" si="18" ref="F302:F319">IF(E302&gt;D302,E302-D302," ")</f>
        <v> </v>
      </c>
      <c r="G302" s="47">
        <f aca="true" t="shared" si="19" ref="G302:G319">IF(D302&gt;E302,D302-E302," ")</f>
        <v>79264</v>
      </c>
      <c r="H302" s="50">
        <v>79264</v>
      </c>
    </row>
    <row r="303" spans="1:8" ht="12.75">
      <c r="A303" s="67" t="s">
        <v>538</v>
      </c>
      <c r="B303" s="7" t="s">
        <v>579</v>
      </c>
      <c r="C303" s="8">
        <v>5000</v>
      </c>
      <c r="D303" s="41">
        <v>5000</v>
      </c>
      <c r="E303" s="9">
        <v>0</v>
      </c>
      <c r="F303" s="46" t="str">
        <f t="shared" si="18"/>
        <v> </v>
      </c>
      <c r="G303" s="47">
        <f t="shared" si="19"/>
        <v>5000</v>
      </c>
      <c r="H303" s="50">
        <v>5000</v>
      </c>
    </row>
    <row r="304" spans="1:8" ht="12.75">
      <c r="A304" s="67" t="s">
        <v>540</v>
      </c>
      <c r="B304" s="7" t="s">
        <v>557</v>
      </c>
      <c r="C304" s="8">
        <v>32000</v>
      </c>
      <c r="D304" s="41">
        <v>32000</v>
      </c>
      <c r="E304" s="9">
        <v>29625.75</v>
      </c>
      <c r="F304" s="46" t="str">
        <f t="shared" si="18"/>
        <v> </v>
      </c>
      <c r="G304" s="47">
        <f t="shared" si="19"/>
        <v>2374.25</v>
      </c>
      <c r="H304" s="50">
        <v>2374.25</v>
      </c>
    </row>
    <row r="305" spans="1:8" ht="12.75">
      <c r="A305" s="67" t="s">
        <v>541</v>
      </c>
      <c r="B305" s="7" t="s">
        <v>558</v>
      </c>
      <c r="C305" s="8">
        <v>30000</v>
      </c>
      <c r="D305" s="41">
        <v>33000</v>
      </c>
      <c r="E305" s="9">
        <v>32152.16</v>
      </c>
      <c r="F305" s="46" t="str">
        <f t="shared" si="18"/>
        <v> </v>
      </c>
      <c r="G305" s="47">
        <f t="shared" si="19"/>
        <v>847.8400000000001</v>
      </c>
      <c r="H305" s="50">
        <v>847.84</v>
      </c>
    </row>
    <row r="306" spans="1:8" ht="12.75">
      <c r="A306" s="67" t="s">
        <v>543</v>
      </c>
      <c r="B306" s="7" t="s">
        <v>559</v>
      </c>
      <c r="C306" s="8">
        <v>40000</v>
      </c>
      <c r="D306" s="41">
        <v>85500</v>
      </c>
      <c r="E306" s="9">
        <v>85253.75</v>
      </c>
      <c r="F306" s="46" t="str">
        <f t="shared" si="18"/>
        <v> </v>
      </c>
      <c r="G306" s="47">
        <f t="shared" si="19"/>
        <v>246.25</v>
      </c>
      <c r="H306" s="50">
        <v>246.25</v>
      </c>
    </row>
    <row r="307" spans="1:8" ht="12.75">
      <c r="A307" s="67" t="s">
        <v>544</v>
      </c>
      <c r="B307" s="7" t="s">
        <v>1353</v>
      </c>
      <c r="C307" s="8"/>
      <c r="D307" s="41"/>
      <c r="E307" s="9"/>
      <c r="F307" s="46" t="str">
        <f t="shared" si="18"/>
        <v> </v>
      </c>
      <c r="G307" s="47" t="str">
        <f t="shared" si="19"/>
        <v> </v>
      </c>
      <c r="H307" s="50"/>
    </row>
    <row r="308" spans="1:8" ht="12.75">
      <c r="A308" s="67"/>
      <c r="B308" s="7" t="s">
        <v>571</v>
      </c>
      <c r="C308" s="8">
        <v>10000</v>
      </c>
      <c r="D308" s="41">
        <v>10000</v>
      </c>
      <c r="E308" s="9">
        <v>676</v>
      </c>
      <c r="F308" s="46" t="str">
        <f t="shared" si="18"/>
        <v> </v>
      </c>
      <c r="G308" s="47">
        <f t="shared" si="19"/>
        <v>9324</v>
      </c>
      <c r="H308" s="50">
        <v>9324</v>
      </c>
    </row>
    <row r="309" spans="1:8" ht="12.75">
      <c r="A309" s="67" t="s">
        <v>545</v>
      </c>
      <c r="B309" s="7" t="s">
        <v>561</v>
      </c>
      <c r="C309" s="8">
        <v>74000</v>
      </c>
      <c r="D309" s="41">
        <v>74000</v>
      </c>
      <c r="E309" s="9">
        <v>66470</v>
      </c>
      <c r="F309" s="46" t="str">
        <f t="shared" si="18"/>
        <v> </v>
      </c>
      <c r="G309" s="47">
        <f t="shared" si="19"/>
        <v>7530</v>
      </c>
      <c r="H309" s="50">
        <v>7530</v>
      </c>
    </row>
    <row r="310" spans="1:8" ht="12.75">
      <c r="A310" s="67" t="s">
        <v>546</v>
      </c>
      <c r="B310" s="7" t="s">
        <v>562</v>
      </c>
      <c r="C310" s="8">
        <v>10000</v>
      </c>
      <c r="D310" s="41">
        <v>10000</v>
      </c>
      <c r="E310" s="9">
        <v>2975</v>
      </c>
      <c r="F310" s="46" t="str">
        <f t="shared" si="18"/>
        <v> </v>
      </c>
      <c r="G310" s="47">
        <f t="shared" si="19"/>
        <v>7025</v>
      </c>
      <c r="H310" s="50">
        <v>7025</v>
      </c>
    </row>
    <row r="311" spans="1:8" ht="12.75">
      <c r="A311" s="67" t="s">
        <v>547</v>
      </c>
      <c r="B311" s="7" t="s">
        <v>563</v>
      </c>
      <c r="C311" s="8">
        <v>10000</v>
      </c>
      <c r="D311" s="41">
        <v>10000</v>
      </c>
      <c r="E311" s="9">
        <v>0</v>
      </c>
      <c r="F311" s="46" t="str">
        <f t="shared" si="18"/>
        <v> </v>
      </c>
      <c r="G311" s="47">
        <f t="shared" si="19"/>
        <v>10000</v>
      </c>
      <c r="H311" s="50">
        <v>10000</v>
      </c>
    </row>
    <row r="312" spans="1:8" ht="12.75">
      <c r="A312" s="67" t="s">
        <v>548</v>
      </c>
      <c r="B312" s="7" t="s">
        <v>564</v>
      </c>
      <c r="C312" s="8">
        <v>50000</v>
      </c>
      <c r="D312" s="41">
        <v>50000</v>
      </c>
      <c r="E312" s="9">
        <v>3099</v>
      </c>
      <c r="F312" s="46" t="str">
        <f t="shared" si="18"/>
        <v> </v>
      </c>
      <c r="G312" s="47">
        <f t="shared" si="19"/>
        <v>46901</v>
      </c>
      <c r="H312" s="50">
        <v>46901</v>
      </c>
    </row>
    <row r="313" spans="1:8" ht="12.75">
      <c r="A313" s="67" t="s">
        <v>549</v>
      </c>
      <c r="B313" s="7" t="s">
        <v>565</v>
      </c>
      <c r="C313" s="8">
        <v>10000</v>
      </c>
      <c r="D313" s="41">
        <v>10000</v>
      </c>
      <c r="E313" s="9">
        <v>0</v>
      </c>
      <c r="F313" s="46" t="str">
        <f t="shared" si="18"/>
        <v> </v>
      </c>
      <c r="G313" s="47">
        <f t="shared" si="19"/>
        <v>10000</v>
      </c>
      <c r="H313" s="50">
        <v>10000</v>
      </c>
    </row>
    <row r="314" spans="1:8" ht="12.75">
      <c r="A314" s="67" t="s">
        <v>551</v>
      </c>
      <c r="B314" s="7" t="s">
        <v>567</v>
      </c>
      <c r="C314" s="8">
        <v>14000</v>
      </c>
      <c r="D314" s="41">
        <v>14000</v>
      </c>
      <c r="E314" s="9">
        <v>0</v>
      </c>
      <c r="F314" s="46" t="str">
        <f t="shared" si="18"/>
        <v> </v>
      </c>
      <c r="G314" s="47">
        <f t="shared" si="19"/>
        <v>14000</v>
      </c>
      <c r="H314" s="50">
        <v>14000</v>
      </c>
    </row>
    <row r="315" spans="1:8" ht="12.75">
      <c r="A315" s="67" t="s">
        <v>552</v>
      </c>
      <c r="B315" s="7" t="s">
        <v>582</v>
      </c>
      <c r="C315" s="8">
        <v>2000</v>
      </c>
      <c r="D315" s="41">
        <v>2000</v>
      </c>
      <c r="E315" s="9">
        <v>26</v>
      </c>
      <c r="F315" s="46" t="str">
        <f t="shared" si="18"/>
        <v> </v>
      </c>
      <c r="G315" s="47">
        <f t="shared" si="19"/>
        <v>1974</v>
      </c>
      <c r="H315" s="50">
        <v>1974</v>
      </c>
    </row>
    <row r="316" spans="1:8" ht="12.75">
      <c r="A316" s="67" t="s">
        <v>553</v>
      </c>
      <c r="B316" s="7" t="s">
        <v>568</v>
      </c>
      <c r="C316" s="8">
        <v>10000</v>
      </c>
      <c r="D316" s="41">
        <v>10000</v>
      </c>
      <c r="E316" s="9">
        <v>9345.56</v>
      </c>
      <c r="F316" s="46" t="str">
        <f t="shared" si="18"/>
        <v> </v>
      </c>
      <c r="G316" s="47">
        <f t="shared" si="19"/>
        <v>654.4400000000005</v>
      </c>
      <c r="H316" s="50">
        <v>654.44</v>
      </c>
    </row>
    <row r="317" spans="1:8" ht="12.75">
      <c r="A317" s="67" t="s">
        <v>1327</v>
      </c>
      <c r="B317" s="7" t="s">
        <v>1347</v>
      </c>
      <c r="C317" s="8">
        <v>50000</v>
      </c>
      <c r="D317" s="41">
        <v>47000</v>
      </c>
      <c r="E317" s="9">
        <v>19920</v>
      </c>
      <c r="F317" s="46" t="str">
        <f t="shared" si="18"/>
        <v> </v>
      </c>
      <c r="G317" s="47">
        <f t="shared" si="19"/>
        <v>27080</v>
      </c>
      <c r="H317" s="50">
        <v>27080</v>
      </c>
    </row>
    <row r="318" spans="1:8" ht="12.75">
      <c r="A318" s="67" t="s">
        <v>619</v>
      </c>
      <c r="B318" s="7" t="s">
        <v>620</v>
      </c>
      <c r="C318" s="8">
        <v>183000</v>
      </c>
      <c r="D318" s="41">
        <v>137500</v>
      </c>
      <c r="E318" s="9">
        <v>0</v>
      </c>
      <c r="F318" s="46" t="str">
        <f t="shared" si="18"/>
        <v> </v>
      </c>
      <c r="G318" s="47">
        <f t="shared" si="19"/>
        <v>137500</v>
      </c>
      <c r="H318" s="50">
        <v>137500</v>
      </c>
    </row>
    <row r="319" spans="1:8" ht="12.75">
      <c r="A319" s="67"/>
      <c r="B319" s="7"/>
      <c r="C319" s="8"/>
      <c r="D319" s="41"/>
      <c r="E319" s="9"/>
      <c r="F319" s="46" t="str">
        <f t="shared" si="18"/>
        <v> </v>
      </c>
      <c r="G319" s="47" t="str">
        <f t="shared" si="19"/>
        <v> </v>
      </c>
      <c r="H319" s="50"/>
    </row>
    <row r="320" spans="1:8" ht="12.75">
      <c r="A320" s="67"/>
      <c r="B320" s="14" t="s">
        <v>621</v>
      </c>
      <c r="C320" s="8"/>
      <c r="D320" s="42"/>
      <c r="E320" s="23"/>
      <c r="F320" s="23"/>
      <c r="G320" s="79"/>
      <c r="H320" s="71"/>
    </row>
    <row r="321" spans="1:8" ht="12.75">
      <c r="A321" s="67"/>
      <c r="B321" s="14" t="s">
        <v>622</v>
      </c>
      <c r="C321" s="8"/>
      <c r="D321" s="41"/>
      <c r="E321" s="9"/>
      <c r="F321" s="9"/>
      <c r="G321" s="78"/>
      <c r="H321" s="50"/>
    </row>
    <row r="322" spans="1:8" ht="12.75">
      <c r="A322" s="66"/>
      <c r="B322" s="14" t="s">
        <v>623</v>
      </c>
      <c r="C322" s="8"/>
      <c r="D322" s="41"/>
      <c r="E322" s="9"/>
      <c r="F322" s="9"/>
      <c r="G322" s="78"/>
      <c r="H322" s="50"/>
    </row>
    <row r="323" spans="1:8" ht="12.75">
      <c r="A323" s="66"/>
      <c r="B323" s="14" t="s">
        <v>1275</v>
      </c>
      <c r="C323" s="8">
        <v>1970000</v>
      </c>
      <c r="D323" s="43">
        <f>SUM(D299:D319)</f>
        <v>1970000</v>
      </c>
      <c r="E323" s="21">
        <f>SUM(E299:E319)</f>
        <v>1100547.23</v>
      </c>
      <c r="F323" s="21"/>
      <c r="G323" s="80">
        <f>SUM(G299:G319)</f>
        <v>869452.7699999999</v>
      </c>
      <c r="H323" s="72">
        <f>SUM(H299:H319)</f>
        <v>869452.7699999999</v>
      </c>
    </row>
    <row r="324" spans="1:8" ht="12.75">
      <c r="A324" s="66"/>
      <c r="B324" s="15" t="s">
        <v>1265</v>
      </c>
      <c r="C324" s="8"/>
      <c r="D324" s="41"/>
      <c r="E324" s="9"/>
      <c r="F324" s="56" t="str">
        <f>IF(E323&gt;D323,E323-D323," ")</f>
        <v> </v>
      </c>
      <c r="G324" s="82">
        <f>IF(D323&gt;E323,D323-E323," ")</f>
        <v>869452.77</v>
      </c>
      <c r="H324" s="50"/>
    </row>
    <row r="325" spans="1:8" ht="12.75">
      <c r="A325" s="66"/>
      <c r="B325" s="15"/>
      <c r="C325" s="8"/>
      <c r="D325" s="41"/>
      <c r="E325" s="9"/>
      <c r="F325" s="9"/>
      <c r="G325" s="78"/>
      <c r="H325" s="50"/>
    </row>
    <row r="326" spans="1:8" ht="12.75">
      <c r="A326" s="66"/>
      <c r="B326" s="15"/>
      <c r="C326" s="8"/>
      <c r="D326" s="41"/>
      <c r="E326" s="9"/>
      <c r="F326" s="9"/>
      <c r="G326" s="78"/>
      <c r="H326" s="50"/>
    </row>
    <row r="327" spans="1:8" ht="12.75">
      <c r="A327" s="66"/>
      <c r="B327" s="17" t="s">
        <v>624</v>
      </c>
      <c r="C327" s="8"/>
      <c r="D327" s="41"/>
      <c r="E327" s="9"/>
      <c r="F327" s="9"/>
      <c r="G327" s="78"/>
      <c r="H327" s="50"/>
    </row>
    <row r="328" spans="1:8" ht="12.75">
      <c r="A328" s="66"/>
      <c r="B328" s="17" t="s">
        <v>625</v>
      </c>
      <c r="C328" s="8"/>
      <c r="D328" s="41"/>
      <c r="E328" s="9"/>
      <c r="F328" s="9"/>
      <c r="G328" s="78"/>
      <c r="H328" s="50"/>
    </row>
    <row r="329" spans="1:8" ht="12.75">
      <c r="A329" s="66"/>
      <c r="B329" s="7"/>
      <c r="C329" s="8"/>
      <c r="D329" s="41"/>
      <c r="E329" s="9"/>
      <c r="F329" s="9"/>
      <c r="G329" s="78"/>
      <c r="H329" s="50"/>
    </row>
    <row r="330" spans="1:8" ht="12.75">
      <c r="A330" s="66"/>
      <c r="B330" s="17" t="s">
        <v>1263</v>
      </c>
      <c r="C330" s="8"/>
      <c r="D330" s="41"/>
      <c r="E330" s="9"/>
      <c r="F330" s="9"/>
      <c r="G330" s="78"/>
      <c r="H330" s="50"/>
    </row>
    <row r="331" spans="1:8" ht="12.75">
      <c r="A331" s="66" t="s">
        <v>626</v>
      </c>
      <c r="B331" s="7" t="s">
        <v>534</v>
      </c>
      <c r="C331" s="8">
        <v>14520000</v>
      </c>
      <c r="D331" s="41">
        <v>13675000</v>
      </c>
      <c r="E331" s="9">
        <v>13616454.41</v>
      </c>
      <c r="F331" s="46" t="str">
        <f>IF(E331&gt;D331,E331-D331," ")</f>
        <v> </v>
      </c>
      <c r="G331" s="47">
        <f>IF(D331&gt;E331,D331-E331," ")</f>
        <v>58545.58999999985</v>
      </c>
      <c r="H331" s="50">
        <v>58545.59</v>
      </c>
    </row>
    <row r="332" spans="1:8" ht="12.75">
      <c r="A332" s="66"/>
      <c r="B332" s="7"/>
      <c r="C332" s="8"/>
      <c r="D332" s="41"/>
      <c r="E332" s="9"/>
      <c r="F332" s="9"/>
      <c r="G332" s="78"/>
      <c r="H332" s="50"/>
    </row>
    <row r="333" spans="1:8" ht="12.75">
      <c r="A333" s="66"/>
      <c r="B333" s="17" t="s">
        <v>1276</v>
      </c>
      <c r="C333" s="8"/>
      <c r="D333" s="41"/>
      <c r="E333" s="9"/>
      <c r="F333" s="9"/>
      <c r="G333" s="78"/>
      <c r="H333" s="50"/>
    </row>
    <row r="334" spans="1:8" ht="12.75">
      <c r="A334" s="66" t="s">
        <v>627</v>
      </c>
      <c r="B334" s="7" t="s">
        <v>555</v>
      </c>
      <c r="C334" s="8">
        <v>1660000</v>
      </c>
      <c r="D334" s="41">
        <v>1660000</v>
      </c>
      <c r="E334" s="9">
        <v>1619638.31</v>
      </c>
      <c r="F334" s="46" t="str">
        <f aca="true" t="shared" si="20" ref="F334:F346">IF(E334&gt;D334,E334-D334," ")</f>
        <v> </v>
      </c>
      <c r="G334" s="47">
        <f aca="true" t="shared" si="21" ref="G334:G346">IF(D334&gt;E334,D334-E334," ")</f>
        <v>40361.689999999944</v>
      </c>
      <c r="H334" s="50">
        <v>40361.69</v>
      </c>
    </row>
    <row r="335" spans="1:8" ht="12.75">
      <c r="A335" s="67" t="s">
        <v>538</v>
      </c>
      <c r="B335" s="7" t="s">
        <v>579</v>
      </c>
      <c r="C335" s="8">
        <v>6000</v>
      </c>
      <c r="D335" s="41">
        <v>6000</v>
      </c>
      <c r="E335" s="9">
        <v>6000</v>
      </c>
      <c r="F335" s="46" t="str">
        <f t="shared" si="20"/>
        <v> </v>
      </c>
      <c r="G335" s="47" t="str">
        <f t="shared" si="21"/>
        <v> </v>
      </c>
      <c r="H335" s="50">
        <v>0</v>
      </c>
    </row>
    <row r="336" spans="1:8" ht="12.75">
      <c r="A336" s="67" t="s">
        <v>539</v>
      </c>
      <c r="B336" s="7" t="s">
        <v>556</v>
      </c>
      <c r="C336" s="8">
        <v>25000</v>
      </c>
      <c r="D336" s="41">
        <v>25000</v>
      </c>
      <c r="E336" s="9">
        <v>24014.6</v>
      </c>
      <c r="F336" s="46" t="str">
        <f t="shared" si="20"/>
        <v> </v>
      </c>
      <c r="G336" s="47">
        <f t="shared" si="21"/>
        <v>985.4000000000015</v>
      </c>
      <c r="H336" s="50">
        <v>985.4</v>
      </c>
    </row>
    <row r="337" spans="1:8" ht="12.75">
      <c r="A337" s="67" t="s">
        <v>540</v>
      </c>
      <c r="B337" s="7" t="s">
        <v>557</v>
      </c>
      <c r="C337" s="8">
        <v>65000</v>
      </c>
      <c r="D337" s="41">
        <v>85000</v>
      </c>
      <c r="E337" s="9">
        <v>84334.81</v>
      </c>
      <c r="F337" s="46" t="str">
        <f t="shared" si="20"/>
        <v> </v>
      </c>
      <c r="G337" s="47">
        <f t="shared" si="21"/>
        <v>665.1900000000023</v>
      </c>
      <c r="H337" s="50">
        <v>665.19</v>
      </c>
    </row>
    <row r="338" spans="1:8" ht="12.75">
      <c r="A338" s="67" t="s">
        <v>541</v>
      </c>
      <c r="B338" s="7" t="s">
        <v>558</v>
      </c>
      <c r="C338" s="8">
        <v>375000</v>
      </c>
      <c r="D338" s="41">
        <v>450000</v>
      </c>
      <c r="E338" s="9">
        <v>437782.51</v>
      </c>
      <c r="F338" s="46" t="str">
        <f t="shared" si="20"/>
        <v> </v>
      </c>
      <c r="G338" s="47">
        <f t="shared" si="21"/>
        <v>12217.48999999999</v>
      </c>
      <c r="H338" s="50">
        <v>12217.49</v>
      </c>
    </row>
    <row r="339" spans="1:8" ht="12.75">
      <c r="A339" s="67" t="s">
        <v>577</v>
      </c>
      <c r="B339" s="7" t="s">
        <v>580</v>
      </c>
      <c r="C339" s="8">
        <v>6795000</v>
      </c>
      <c r="D339" s="41">
        <v>6795000</v>
      </c>
      <c r="E339" s="9">
        <v>6793332</v>
      </c>
      <c r="F339" s="46" t="str">
        <f t="shared" si="20"/>
        <v> </v>
      </c>
      <c r="G339" s="47">
        <f t="shared" si="21"/>
        <v>1668</v>
      </c>
      <c r="H339" s="50">
        <v>1668</v>
      </c>
    </row>
    <row r="340" spans="1:8" ht="12.75">
      <c r="A340" s="67" t="s">
        <v>542</v>
      </c>
      <c r="B340" s="7" t="s">
        <v>581</v>
      </c>
      <c r="C340" s="8">
        <v>50000</v>
      </c>
      <c r="D340" s="41">
        <v>50000</v>
      </c>
      <c r="E340" s="9">
        <v>19553.52</v>
      </c>
      <c r="F340" s="46" t="str">
        <f t="shared" si="20"/>
        <v> </v>
      </c>
      <c r="G340" s="47">
        <f t="shared" si="21"/>
        <v>30446.48</v>
      </c>
      <c r="H340" s="50">
        <v>30446.48</v>
      </c>
    </row>
    <row r="341" spans="1:8" ht="12.75">
      <c r="A341" s="67" t="s">
        <v>543</v>
      </c>
      <c r="B341" s="7" t="s">
        <v>559</v>
      </c>
      <c r="C341" s="8">
        <v>75000</v>
      </c>
      <c r="D341" s="41">
        <v>75000</v>
      </c>
      <c r="E341" s="9">
        <v>73258</v>
      </c>
      <c r="F341" s="46" t="str">
        <f t="shared" si="20"/>
        <v> </v>
      </c>
      <c r="G341" s="47">
        <f t="shared" si="21"/>
        <v>1742</v>
      </c>
      <c r="H341" s="50">
        <v>1742</v>
      </c>
    </row>
    <row r="342" spans="1:8" ht="12.75">
      <c r="A342" s="67" t="s">
        <v>544</v>
      </c>
      <c r="B342" s="7" t="s">
        <v>572</v>
      </c>
      <c r="C342" s="8"/>
      <c r="D342" s="41"/>
      <c r="E342" s="9"/>
      <c r="F342" s="46" t="str">
        <f t="shared" si="20"/>
        <v> </v>
      </c>
      <c r="G342" s="47" t="str">
        <f t="shared" si="21"/>
        <v> </v>
      </c>
      <c r="H342" s="50"/>
    </row>
    <row r="343" spans="1:8" ht="12.75">
      <c r="A343" s="67"/>
      <c r="B343" s="7" t="s">
        <v>571</v>
      </c>
      <c r="C343" s="8">
        <v>50000</v>
      </c>
      <c r="D343" s="41">
        <v>50000</v>
      </c>
      <c r="E343" s="9">
        <v>43740.77</v>
      </c>
      <c r="F343" s="46" t="str">
        <f t="shared" si="20"/>
        <v> </v>
      </c>
      <c r="G343" s="47">
        <f t="shared" si="21"/>
        <v>6259.230000000003</v>
      </c>
      <c r="H343" s="50">
        <v>6259.23</v>
      </c>
    </row>
    <row r="344" spans="1:8" ht="12.75">
      <c r="A344" s="67" t="s">
        <v>578</v>
      </c>
      <c r="B344" s="7" t="s">
        <v>560</v>
      </c>
      <c r="C344" s="8">
        <v>100000</v>
      </c>
      <c r="D344" s="41">
        <v>5000</v>
      </c>
      <c r="E344" s="9">
        <v>2000</v>
      </c>
      <c r="F344" s="46" t="str">
        <f t="shared" si="20"/>
        <v> </v>
      </c>
      <c r="G344" s="47">
        <f t="shared" si="21"/>
        <v>3000</v>
      </c>
      <c r="H344" s="50">
        <v>3000</v>
      </c>
    </row>
    <row r="345" spans="1:8" ht="12.75">
      <c r="A345" s="67" t="s">
        <v>545</v>
      </c>
      <c r="B345" s="7" t="s">
        <v>561</v>
      </c>
      <c r="C345" s="8">
        <v>350000</v>
      </c>
      <c r="D345" s="41">
        <v>650000</v>
      </c>
      <c r="E345" s="9">
        <v>645530.37</v>
      </c>
      <c r="F345" s="46" t="str">
        <f t="shared" si="20"/>
        <v> </v>
      </c>
      <c r="G345" s="47">
        <f t="shared" si="21"/>
        <v>4469.630000000005</v>
      </c>
      <c r="H345" s="50">
        <v>4469.63</v>
      </c>
    </row>
    <row r="346" spans="1:8" ht="12.75">
      <c r="A346" s="67" t="s">
        <v>546</v>
      </c>
      <c r="B346" s="7" t="s">
        <v>562</v>
      </c>
      <c r="C346" s="8">
        <v>490000</v>
      </c>
      <c r="D346" s="41">
        <v>610000</v>
      </c>
      <c r="E346" s="9">
        <v>609729</v>
      </c>
      <c r="F346" s="46" t="str">
        <f t="shared" si="20"/>
        <v> </v>
      </c>
      <c r="G346" s="47">
        <f t="shared" si="21"/>
        <v>271</v>
      </c>
      <c r="H346" s="50">
        <v>271</v>
      </c>
    </row>
    <row r="347" spans="1:8" ht="12.75">
      <c r="A347" s="67"/>
      <c r="B347" s="15" t="s">
        <v>601</v>
      </c>
      <c r="C347" s="8"/>
      <c r="D347" s="44">
        <f>SUM(D331:D346)</f>
        <v>24136000</v>
      </c>
      <c r="E347" s="22">
        <f>SUM(E331:E346)</f>
        <v>23975368.3</v>
      </c>
      <c r="F347" s="22"/>
      <c r="G347" s="61">
        <f>SUM(G331:G346)</f>
        <v>160631.6999999998</v>
      </c>
      <c r="H347" s="73">
        <f>SUM(H331:H346)</f>
        <v>160631.7</v>
      </c>
    </row>
    <row r="348" spans="1:8" ht="12.75">
      <c r="A348" s="27"/>
      <c r="B348" s="3"/>
      <c r="C348" s="1"/>
      <c r="D348" s="45"/>
      <c r="E348" s="4"/>
      <c r="F348" s="4"/>
      <c r="G348" s="4"/>
      <c r="H348" s="50"/>
    </row>
    <row r="349" spans="1:8" ht="12.75">
      <c r="A349" s="27"/>
      <c r="B349" s="3"/>
      <c r="C349" s="1"/>
      <c r="D349" s="45"/>
      <c r="E349" s="4"/>
      <c r="F349" s="4"/>
      <c r="G349" s="4"/>
      <c r="H349" s="50"/>
    </row>
    <row r="350" spans="1:8" ht="12.75">
      <c r="A350" s="67"/>
      <c r="B350" s="7"/>
      <c r="C350" s="8"/>
      <c r="D350" s="41"/>
      <c r="E350" s="9"/>
      <c r="F350" s="9"/>
      <c r="G350" s="78"/>
      <c r="H350" s="50"/>
    </row>
    <row r="351" spans="1:8" ht="12.75">
      <c r="A351" s="67"/>
      <c r="B351" s="17" t="s">
        <v>628</v>
      </c>
      <c r="C351" s="8"/>
      <c r="D351" s="41"/>
      <c r="E351" s="9"/>
      <c r="F351" s="9"/>
      <c r="G351" s="78"/>
      <c r="H351" s="50"/>
    </row>
    <row r="352" spans="1:8" ht="12.75">
      <c r="A352" s="67"/>
      <c r="B352" s="17" t="s">
        <v>629</v>
      </c>
      <c r="C352" s="8"/>
      <c r="D352" s="41"/>
      <c r="E352" s="9"/>
      <c r="F352" s="9"/>
      <c r="G352" s="78"/>
      <c r="H352" s="50"/>
    </row>
    <row r="353" spans="1:8" ht="12.75">
      <c r="A353" s="67"/>
      <c r="B353" s="17"/>
      <c r="C353" s="8"/>
      <c r="D353" s="41"/>
      <c r="E353" s="9"/>
      <c r="F353" s="9"/>
      <c r="G353" s="78"/>
      <c r="H353" s="50"/>
    </row>
    <row r="354" spans="1:8" ht="12.75">
      <c r="A354" s="67"/>
      <c r="B354" s="15" t="s">
        <v>598</v>
      </c>
      <c r="C354" s="8"/>
      <c r="D354" s="41">
        <f>D347</f>
        <v>24136000</v>
      </c>
      <c r="E354" s="9">
        <f>E347</f>
        <v>23975368.3</v>
      </c>
      <c r="F354" s="9"/>
      <c r="G354" s="78">
        <f>G347</f>
        <v>160631.6999999998</v>
      </c>
      <c r="H354" s="50">
        <f>H347</f>
        <v>160631.7</v>
      </c>
    </row>
    <row r="355" spans="1:8" ht="12.75">
      <c r="A355" s="67"/>
      <c r="B355" s="17"/>
      <c r="C355" s="8"/>
      <c r="D355" s="41"/>
      <c r="E355" s="9"/>
      <c r="F355" s="9"/>
      <c r="G355" s="78"/>
      <c r="H355" s="50"/>
    </row>
    <row r="356" spans="1:8" ht="12.75">
      <c r="A356" s="67"/>
      <c r="B356" s="17" t="s">
        <v>630</v>
      </c>
      <c r="C356" s="8"/>
      <c r="D356" s="41"/>
      <c r="E356" s="9"/>
      <c r="F356" s="9"/>
      <c r="G356" s="78"/>
      <c r="H356" s="50"/>
    </row>
    <row r="357" spans="1:8" ht="12.75">
      <c r="A357" s="67" t="s">
        <v>333</v>
      </c>
      <c r="B357" s="7" t="s">
        <v>564</v>
      </c>
      <c r="C357" s="8">
        <v>15000</v>
      </c>
      <c r="D357" s="41">
        <v>15000</v>
      </c>
      <c r="E357" s="9">
        <v>14807</v>
      </c>
      <c r="F357" s="46" t="str">
        <f aca="true" t="shared" si="22" ref="F357:F366">IF(E357&gt;D357,E357-D357," ")</f>
        <v> </v>
      </c>
      <c r="G357" s="47">
        <f aca="true" t="shared" si="23" ref="G357:G366">IF(D357&gt;E357,D357-E357," ")</f>
        <v>193</v>
      </c>
      <c r="H357" s="50">
        <v>193</v>
      </c>
    </row>
    <row r="358" spans="1:8" ht="12.75">
      <c r="A358" s="67" t="s">
        <v>549</v>
      </c>
      <c r="B358" s="7" t="s">
        <v>565</v>
      </c>
      <c r="C358" s="8">
        <v>25000</v>
      </c>
      <c r="D358" s="41">
        <v>26730</v>
      </c>
      <c r="E358" s="9">
        <v>26730</v>
      </c>
      <c r="F358" s="46" t="str">
        <f t="shared" si="22"/>
        <v> </v>
      </c>
      <c r="G358" s="47" t="str">
        <f t="shared" si="23"/>
        <v> </v>
      </c>
      <c r="H358" s="50">
        <v>0</v>
      </c>
    </row>
    <row r="359" spans="1:8" ht="12.75">
      <c r="A359" s="67" t="s">
        <v>588</v>
      </c>
      <c r="B359" s="7" t="s">
        <v>1385</v>
      </c>
      <c r="C359" s="8">
        <v>188990</v>
      </c>
      <c r="D359" s="41">
        <v>188990</v>
      </c>
      <c r="E359" s="9">
        <v>186877.7</v>
      </c>
      <c r="F359" s="46" t="str">
        <f t="shared" si="22"/>
        <v> </v>
      </c>
      <c r="G359" s="47">
        <f t="shared" si="23"/>
        <v>2112.2999999999884</v>
      </c>
      <c r="H359" s="50">
        <v>2112.3</v>
      </c>
    </row>
    <row r="360" spans="1:8" ht="12.75">
      <c r="A360" s="67" t="s">
        <v>631</v>
      </c>
      <c r="B360" s="7" t="s">
        <v>632</v>
      </c>
      <c r="C360" s="8">
        <v>10</v>
      </c>
      <c r="D360" s="41">
        <v>300010</v>
      </c>
      <c r="E360" s="9">
        <v>14787786.25</v>
      </c>
      <c r="F360" s="46">
        <f t="shared" si="22"/>
        <v>14487776.25</v>
      </c>
      <c r="G360" s="47" t="str">
        <f t="shared" si="23"/>
        <v> </v>
      </c>
      <c r="H360" s="50">
        <v>-14487776.25</v>
      </c>
    </row>
    <row r="361" spans="1:8" ht="12.75">
      <c r="A361" s="67" t="s">
        <v>633</v>
      </c>
      <c r="B361" s="7" t="s">
        <v>634</v>
      </c>
      <c r="C361" s="8">
        <v>14525000</v>
      </c>
      <c r="D361" s="41">
        <v>14525000</v>
      </c>
      <c r="E361" s="9">
        <v>14447545.58</v>
      </c>
      <c r="F361" s="46" t="str">
        <f t="shared" si="22"/>
        <v> </v>
      </c>
      <c r="G361" s="47">
        <f t="shared" si="23"/>
        <v>77454.41999999993</v>
      </c>
      <c r="H361" s="50">
        <v>77454.42</v>
      </c>
    </row>
    <row r="362" spans="1:8" ht="12.75">
      <c r="A362" s="67" t="s">
        <v>635</v>
      </c>
      <c r="B362" s="7" t="s">
        <v>636</v>
      </c>
      <c r="C362" s="8">
        <v>10000</v>
      </c>
      <c r="D362" s="41">
        <v>155000</v>
      </c>
      <c r="E362" s="9">
        <v>145649.22</v>
      </c>
      <c r="F362" s="46" t="str">
        <f t="shared" si="22"/>
        <v> </v>
      </c>
      <c r="G362" s="47">
        <f t="shared" si="23"/>
        <v>9350.779999999999</v>
      </c>
      <c r="H362" s="50">
        <v>9350.78</v>
      </c>
    </row>
    <row r="363" spans="1:8" ht="12.75">
      <c r="A363" s="67" t="s">
        <v>552</v>
      </c>
      <c r="B363" s="7" t="s">
        <v>582</v>
      </c>
      <c r="C363" s="8">
        <v>35000</v>
      </c>
      <c r="D363" s="41">
        <v>35000</v>
      </c>
      <c r="E363" s="9">
        <v>21785.5</v>
      </c>
      <c r="F363" s="46" t="str">
        <f t="shared" si="22"/>
        <v> </v>
      </c>
      <c r="G363" s="47">
        <f t="shared" si="23"/>
        <v>13214.5</v>
      </c>
      <c r="H363" s="50">
        <v>13214.5</v>
      </c>
    </row>
    <row r="364" spans="1:8" ht="12.75">
      <c r="A364" s="67" t="s">
        <v>553</v>
      </c>
      <c r="B364" s="7" t="s">
        <v>568</v>
      </c>
      <c r="C364" s="8">
        <v>45000</v>
      </c>
      <c r="D364" s="41">
        <v>45000</v>
      </c>
      <c r="E364" s="9">
        <v>43405.92</v>
      </c>
      <c r="F364" s="46" t="str">
        <f t="shared" si="22"/>
        <v> </v>
      </c>
      <c r="G364" s="47">
        <f t="shared" si="23"/>
        <v>1594.0800000000017</v>
      </c>
      <c r="H364" s="50">
        <v>1594.08</v>
      </c>
    </row>
    <row r="365" spans="1:8" ht="12.75">
      <c r="A365" s="67" t="s">
        <v>592</v>
      </c>
      <c r="B365" s="7" t="s">
        <v>848</v>
      </c>
      <c r="C365" s="8"/>
      <c r="D365" s="41"/>
      <c r="E365" s="9"/>
      <c r="F365" s="46" t="str">
        <f t="shared" si="22"/>
        <v> </v>
      </c>
      <c r="G365" s="47" t="str">
        <f t="shared" si="23"/>
        <v> </v>
      </c>
      <c r="H365" s="50"/>
    </row>
    <row r="366" spans="1:8" ht="12.75">
      <c r="A366" s="67"/>
      <c r="B366" s="7" t="s">
        <v>859</v>
      </c>
      <c r="C366" s="8">
        <v>450000</v>
      </c>
      <c r="D366" s="41">
        <v>428270</v>
      </c>
      <c r="E366" s="9">
        <v>422726.64</v>
      </c>
      <c r="F366" s="46" t="str">
        <f t="shared" si="22"/>
        <v> </v>
      </c>
      <c r="G366" s="47">
        <f t="shared" si="23"/>
        <v>5543.359999999986</v>
      </c>
      <c r="H366" s="50">
        <v>5543.36</v>
      </c>
    </row>
    <row r="367" spans="1:8" ht="12.75">
      <c r="A367" s="67"/>
      <c r="B367" s="7"/>
      <c r="C367" s="8"/>
      <c r="D367" s="41"/>
      <c r="E367" s="9"/>
      <c r="F367" s="9"/>
      <c r="G367" s="78"/>
      <c r="H367" s="50"/>
    </row>
    <row r="368" spans="1:8" ht="12.75">
      <c r="A368" s="66"/>
      <c r="B368" s="14" t="s">
        <v>621</v>
      </c>
      <c r="C368" s="8"/>
      <c r="D368" s="42"/>
      <c r="E368" s="23"/>
      <c r="F368" s="23"/>
      <c r="G368" s="79"/>
      <c r="H368" s="71"/>
    </row>
    <row r="369" spans="1:9" ht="12.75">
      <c r="A369" s="66"/>
      <c r="B369" s="14" t="s">
        <v>625</v>
      </c>
      <c r="C369" s="8">
        <v>39855000</v>
      </c>
      <c r="D369" s="43">
        <f>SUM(D354:D367)</f>
        <v>39855000</v>
      </c>
      <c r="E369" s="21">
        <f>SUM(E354:E367)</f>
        <v>54072682.11</v>
      </c>
      <c r="F369" s="21">
        <f>SUM(F354:F367)</f>
        <v>14487776.25</v>
      </c>
      <c r="G369" s="80">
        <f>SUM(G354:G367)</f>
        <v>270094.1399999997</v>
      </c>
      <c r="H369" s="72">
        <f>SUM(H354:H367)</f>
        <v>-14217682.110000001</v>
      </c>
      <c r="I369" s="48">
        <f>F369-G369</f>
        <v>14217682.11</v>
      </c>
    </row>
    <row r="370" spans="1:8" ht="12.75">
      <c r="A370" s="66"/>
      <c r="B370" s="15" t="s">
        <v>460</v>
      </c>
      <c r="C370" s="8"/>
      <c r="D370" s="41"/>
      <c r="E370" s="9"/>
      <c r="F370" s="83">
        <f>IF(E369&gt;D369,E369-D369," ")</f>
        <v>14217682.11</v>
      </c>
      <c r="G370" s="57" t="str">
        <f>IF(D369&gt;E369,D369-E369," ")</f>
        <v> </v>
      </c>
      <c r="H370" s="50"/>
    </row>
    <row r="371" spans="1:8" ht="12.75">
      <c r="A371" s="66"/>
      <c r="B371" s="15"/>
      <c r="C371" s="8"/>
      <c r="D371" s="41"/>
      <c r="E371" s="9"/>
      <c r="F371" s="9"/>
      <c r="G371" s="78"/>
      <c r="H371" s="50"/>
    </row>
    <row r="372" spans="1:8" ht="12.75">
      <c r="A372" s="66"/>
      <c r="B372" s="15"/>
      <c r="C372" s="8"/>
      <c r="D372" s="41"/>
      <c r="E372" s="9"/>
      <c r="F372" s="9"/>
      <c r="G372" s="78"/>
      <c r="H372" s="50"/>
    </row>
    <row r="373" spans="1:8" ht="12.75">
      <c r="A373" s="66"/>
      <c r="B373" s="17" t="s">
        <v>637</v>
      </c>
      <c r="C373" s="8"/>
      <c r="D373" s="41"/>
      <c r="E373" s="9"/>
      <c r="F373" s="9"/>
      <c r="G373" s="78"/>
      <c r="H373" s="50"/>
    </row>
    <row r="374" spans="1:8" ht="12.75">
      <c r="A374" s="66"/>
      <c r="B374" s="17" t="s">
        <v>1237</v>
      </c>
      <c r="C374" s="8"/>
      <c r="D374" s="41"/>
      <c r="E374" s="9"/>
      <c r="F374" s="9"/>
      <c r="G374" s="78"/>
      <c r="H374" s="50"/>
    </row>
    <row r="375" spans="1:8" ht="12.75">
      <c r="A375" s="66"/>
      <c r="B375" s="7"/>
      <c r="C375" s="8"/>
      <c r="D375" s="41"/>
      <c r="E375" s="9"/>
      <c r="F375" s="9"/>
      <c r="G375" s="78"/>
      <c r="H375" s="50"/>
    </row>
    <row r="376" spans="1:8" ht="12.75">
      <c r="A376" s="66"/>
      <c r="B376" s="17" t="s">
        <v>1263</v>
      </c>
      <c r="C376" s="8"/>
      <c r="D376" s="41"/>
      <c r="E376" s="9"/>
      <c r="F376" s="9"/>
      <c r="G376" s="78"/>
      <c r="H376" s="50"/>
    </row>
    <row r="377" spans="1:8" ht="12.75">
      <c r="A377" s="66" t="s">
        <v>638</v>
      </c>
      <c r="B377" s="7" t="s">
        <v>534</v>
      </c>
      <c r="C377" s="8">
        <v>4330000</v>
      </c>
      <c r="D377" s="41">
        <v>4226000</v>
      </c>
      <c r="E377" s="9">
        <v>3359152.21</v>
      </c>
      <c r="F377" s="46" t="str">
        <f>IF(E377&gt;D377,E377-D377," ")</f>
        <v> </v>
      </c>
      <c r="G377" s="47">
        <f>IF(D377&gt;E377,D377-E377," ")</f>
        <v>866847.79</v>
      </c>
      <c r="H377" s="50">
        <v>866847.79</v>
      </c>
    </row>
    <row r="378" spans="1:8" ht="12.75">
      <c r="A378" s="66"/>
      <c r="B378" s="7"/>
      <c r="C378" s="8"/>
      <c r="D378" s="41"/>
      <c r="E378" s="9"/>
      <c r="F378" s="9"/>
      <c r="G378" s="78"/>
      <c r="H378" s="50"/>
    </row>
    <row r="379" spans="1:8" ht="12.75">
      <c r="A379" s="66"/>
      <c r="B379" s="17" t="s">
        <v>1264</v>
      </c>
      <c r="C379" s="8"/>
      <c r="D379" s="41"/>
      <c r="E379" s="9"/>
      <c r="F379" s="9"/>
      <c r="G379" s="78"/>
      <c r="H379" s="50"/>
    </row>
    <row r="380" spans="1:8" ht="12.75">
      <c r="A380" s="66" t="s">
        <v>639</v>
      </c>
      <c r="B380" s="7" t="s">
        <v>554</v>
      </c>
      <c r="C380" s="8">
        <v>60000</v>
      </c>
      <c r="D380" s="41">
        <v>80000</v>
      </c>
      <c r="E380" s="9">
        <v>77290.19</v>
      </c>
      <c r="F380" s="46" t="str">
        <f aca="true" t="shared" si="24" ref="F380:F400">IF(E380&gt;D380,E380-D380," ")</f>
        <v> </v>
      </c>
      <c r="G380" s="47">
        <f aca="true" t="shared" si="25" ref="G380:G400">IF(D380&gt;E380,D380-E380," ")</f>
        <v>2709.8099999999977</v>
      </c>
      <c r="H380" s="50">
        <v>2709.81</v>
      </c>
    </row>
    <row r="381" spans="1:8" ht="12.75">
      <c r="A381" s="67" t="s">
        <v>536</v>
      </c>
      <c r="B381" s="7" t="s">
        <v>555</v>
      </c>
      <c r="C381" s="8">
        <v>375000</v>
      </c>
      <c r="D381" s="41">
        <v>321000</v>
      </c>
      <c r="E381" s="9">
        <v>297696</v>
      </c>
      <c r="F381" s="46" t="str">
        <f t="shared" si="24"/>
        <v> </v>
      </c>
      <c r="G381" s="47">
        <f t="shared" si="25"/>
        <v>23304</v>
      </c>
      <c r="H381" s="50">
        <v>23304</v>
      </c>
    </row>
    <row r="382" spans="1:8" ht="12.75">
      <c r="A382" s="67" t="s">
        <v>538</v>
      </c>
      <c r="B382" s="7" t="s">
        <v>579</v>
      </c>
      <c r="C382" s="8">
        <v>8000</v>
      </c>
      <c r="D382" s="41">
        <v>8000</v>
      </c>
      <c r="E382" s="9">
        <v>7449.5</v>
      </c>
      <c r="F382" s="46" t="str">
        <f t="shared" si="24"/>
        <v> </v>
      </c>
      <c r="G382" s="47">
        <f t="shared" si="25"/>
        <v>550.5</v>
      </c>
      <c r="H382" s="50">
        <v>550.5</v>
      </c>
    </row>
    <row r="383" spans="1:8" ht="12.75">
      <c r="A383" s="67" t="s">
        <v>1370</v>
      </c>
      <c r="B383" s="7" t="s">
        <v>1381</v>
      </c>
      <c r="C383" s="8">
        <v>450000</v>
      </c>
      <c r="D383" s="41"/>
      <c r="E383" s="9"/>
      <c r="F383" s="46" t="str">
        <f t="shared" si="24"/>
        <v> </v>
      </c>
      <c r="G383" s="47" t="str">
        <f t="shared" si="25"/>
        <v> </v>
      </c>
      <c r="H383" s="50"/>
    </row>
    <row r="384" spans="1:8" ht="12.75">
      <c r="A384" s="67"/>
      <c r="B384" s="7" t="s">
        <v>640</v>
      </c>
      <c r="C384" s="8"/>
      <c r="D384" s="41">
        <v>450000</v>
      </c>
      <c r="E384" s="9">
        <v>417600</v>
      </c>
      <c r="F384" s="46" t="str">
        <f t="shared" si="24"/>
        <v> </v>
      </c>
      <c r="G384" s="47">
        <f t="shared" si="25"/>
        <v>32400</v>
      </c>
      <c r="H384" s="50">
        <v>32400</v>
      </c>
    </row>
    <row r="385" spans="1:8" ht="12.75">
      <c r="A385" s="67" t="s">
        <v>539</v>
      </c>
      <c r="B385" s="7" t="s">
        <v>556</v>
      </c>
      <c r="C385" s="8">
        <v>40000</v>
      </c>
      <c r="D385" s="41">
        <v>50000</v>
      </c>
      <c r="E385" s="9">
        <v>39953.99</v>
      </c>
      <c r="F385" s="46" t="str">
        <f t="shared" si="24"/>
        <v> </v>
      </c>
      <c r="G385" s="47">
        <f t="shared" si="25"/>
        <v>10046.010000000002</v>
      </c>
      <c r="H385" s="50">
        <v>10046.01</v>
      </c>
    </row>
    <row r="386" spans="1:8" ht="12.75">
      <c r="A386" s="67" t="s">
        <v>540</v>
      </c>
      <c r="B386" s="7" t="s">
        <v>557</v>
      </c>
      <c r="C386" s="8">
        <v>20000</v>
      </c>
      <c r="D386" s="41">
        <v>74000</v>
      </c>
      <c r="E386" s="9">
        <v>71455.8</v>
      </c>
      <c r="F386" s="46" t="str">
        <f t="shared" si="24"/>
        <v> </v>
      </c>
      <c r="G386" s="47">
        <f t="shared" si="25"/>
        <v>2544.199999999997</v>
      </c>
      <c r="H386" s="50">
        <v>2544.2</v>
      </c>
    </row>
    <row r="387" spans="1:8" ht="12.75">
      <c r="A387" s="67" t="s">
        <v>541</v>
      </c>
      <c r="B387" s="7" t="s">
        <v>558</v>
      </c>
      <c r="C387" s="8">
        <v>200000</v>
      </c>
      <c r="D387" s="41">
        <v>200000</v>
      </c>
      <c r="E387" s="9">
        <v>199758.12</v>
      </c>
      <c r="F387" s="46" t="str">
        <f t="shared" si="24"/>
        <v> </v>
      </c>
      <c r="G387" s="47">
        <f t="shared" si="25"/>
        <v>241.88000000000466</v>
      </c>
      <c r="H387" s="50">
        <v>241.88</v>
      </c>
    </row>
    <row r="388" spans="1:8" ht="12.75">
      <c r="A388" s="67" t="s">
        <v>577</v>
      </c>
      <c r="B388" s="7" t="s">
        <v>580</v>
      </c>
      <c r="C388" s="8">
        <v>332000</v>
      </c>
      <c r="D388" s="41">
        <v>332000</v>
      </c>
      <c r="E388" s="9">
        <v>331200</v>
      </c>
      <c r="F388" s="46" t="str">
        <f t="shared" si="24"/>
        <v> </v>
      </c>
      <c r="G388" s="47">
        <f t="shared" si="25"/>
        <v>800</v>
      </c>
      <c r="H388" s="50">
        <v>800</v>
      </c>
    </row>
    <row r="389" spans="1:8" ht="12.75">
      <c r="A389" s="67" t="s">
        <v>542</v>
      </c>
      <c r="B389" s="7" t="s">
        <v>581</v>
      </c>
      <c r="C389" s="8">
        <v>75000</v>
      </c>
      <c r="D389" s="41">
        <v>75000</v>
      </c>
      <c r="E389" s="9">
        <v>53772.5</v>
      </c>
      <c r="F389" s="46" t="str">
        <f t="shared" si="24"/>
        <v> </v>
      </c>
      <c r="G389" s="47">
        <f t="shared" si="25"/>
        <v>21227.5</v>
      </c>
      <c r="H389" s="50">
        <v>21227.5</v>
      </c>
    </row>
    <row r="390" spans="1:8" ht="12.75">
      <c r="A390" s="67" t="s">
        <v>543</v>
      </c>
      <c r="B390" s="7" t="s">
        <v>559</v>
      </c>
      <c r="C390" s="8">
        <v>30000</v>
      </c>
      <c r="D390" s="41">
        <v>90000</v>
      </c>
      <c r="E390" s="9">
        <v>76002.51</v>
      </c>
      <c r="F390" s="46" t="str">
        <f t="shared" si="24"/>
        <v> </v>
      </c>
      <c r="G390" s="47">
        <f t="shared" si="25"/>
        <v>13997.490000000005</v>
      </c>
      <c r="H390" s="50">
        <v>13997.49</v>
      </c>
    </row>
    <row r="391" spans="1:8" ht="12.75">
      <c r="A391" s="67" t="s">
        <v>544</v>
      </c>
      <c r="B391" s="7" t="s">
        <v>1353</v>
      </c>
      <c r="C391" s="8"/>
      <c r="D391" s="41"/>
      <c r="E391" s="9"/>
      <c r="F391" s="46" t="str">
        <f t="shared" si="24"/>
        <v> </v>
      </c>
      <c r="G391" s="47" t="str">
        <f t="shared" si="25"/>
        <v> </v>
      </c>
      <c r="H391" s="50"/>
    </row>
    <row r="392" spans="1:8" ht="12.75">
      <c r="A392" s="67"/>
      <c r="B392" s="7" t="s">
        <v>571</v>
      </c>
      <c r="C392" s="8">
        <v>120000</v>
      </c>
      <c r="D392" s="41">
        <v>120000</v>
      </c>
      <c r="E392" s="9">
        <v>53397.5</v>
      </c>
      <c r="F392" s="46" t="str">
        <f t="shared" si="24"/>
        <v> </v>
      </c>
      <c r="G392" s="47">
        <f t="shared" si="25"/>
        <v>66602.5</v>
      </c>
      <c r="H392" s="50">
        <v>66602.5</v>
      </c>
    </row>
    <row r="393" spans="1:8" ht="12.75">
      <c r="A393" s="67" t="s">
        <v>578</v>
      </c>
      <c r="B393" s="7" t="s">
        <v>560</v>
      </c>
      <c r="C393" s="8">
        <v>15000</v>
      </c>
      <c r="D393" s="41">
        <v>15000</v>
      </c>
      <c r="E393" s="9">
        <v>0</v>
      </c>
      <c r="F393" s="46" t="str">
        <f t="shared" si="24"/>
        <v> </v>
      </c>
      <c r="G393" s="47">
        <f t="shared" si="25"/>
        <v>15000</v>
      </c>
      <c r="H393" s="50">
        <v>15000</v>
      </c>
    </row>
    <row r="394" spans="1:8" ht="12.75">
      <c r="A394" s="67" t="s">
        <v>545</v>
      </c>
      <c r="B394" s="7" t="s">
        <v>561</v>
      </c>
      <c r="C394" s="8">
        <v>90000</v>
      </c>
      <c r="D394" s="41">
        <v>90000</v>
      </c>
      <c r="E394" s="9">
        <v>73453</v>
      </c>
      <c r="F394" s="46" t="str">
        <f t="shared" si="24"/>
        <v> </v>
      </c>
      <c r="G394" s="47">
        <f t="shared" si="25"/>
        <v>16547</v>
      </c>
      <c r="H394" s="50">
        <v>16547</v>
      </c>
    </row>
    <row r="395" spans="1:8" ht="12.75">
      <c r="A395" s="67" t="s">
        <v>546</v>
      </c>
      <c r="B395" s="7" t="s">
        <v>562</v>
      </c>
      <c r="C395" s="8">
        <v>180000</v>
      </c>
      <c r="D395" s="41">
        <v>180000</v>
      </c>
      <c r="E395" s="9">
        <v>137656</v>
      </c>
      <c r="F395" s="46" t="str">
        <f t="shared" si="24"/>
        <v> </v>
      </c>
      <c r="G395" s="47">
        <f t="shared" si="25"/>
        <v>42344</v>
      </c>
      <c r="H395" s="50">
        <v>42344</v>
      </c>
    </row>
    <row r="396" spans="1:8" ht="12.75">
      <c r="A396" s="67" t="s">
        <v>547</v>
      </c>
      <c r="B396" s="7" t="s">
        <v>563</v>
      </c>
      <c r="C396" s="8">
        <v>4000</v>
      </c>
      <c r="D396" s="41">
        <v>4000</v>
      </c>
      <c r="E396" s="9">
        <v>0</v>
      </c>
      <c r="F396" s="46" t="str">
        <f t="shared" si="24"/>
        <v> </v>
      </c>
      <c r="G396" s="47">
        <f t="shared" si="25"/>
        <v>4000</v>
      </c>
      <c r="H396" s="50">
        <v>4000</v>
      </c>
    </row>
    <row r="397" spans="1:8" ht="12.75">
      <c r="A397" s="67" t="s">
        <v>548</v>
      </c>
      <c r="B397" s="7" t="s">
        <v>564</v>
      </c>
      <c r="C397" s="8">
        <v>125000</v>
      </c>
      <c r="D397" s="41">
        <v>125000</v>
      </c>
      <c r="E397" s="9">
        <v>88950.85</v>
      </c>
      <c r="F397" s="46" t="str">
        <f t="shared" si="24"/>
        <v> </v>
      </c>
      <c r="G397" s="47">
        <f t="shared" si="25"/>
        <v>36049.149999999994</v>
      </c>
      <c r="H397" s="50">
        <v>36049.15</v>
      </c>
    </row>
    <row r="398" spans="1:8" ht="12.75">
      <c r="A398" s="67" t="s">
        <v>549</v>
      </c>
      <c r="B398" s="7" t="s">
        <v>565</v>
      </c>
      <c r="C398" s="8">
        <v>15000</v>
      </c>
      <c r="D398" s="41">
        <v>15000</v>
      </c>
      <c r="E398" s="9">
        <v>11880</v>
      </c>
      <c r="F398" s="46" t="str">
        <f t="shared" si="24"/>
        <v> </v>
      </c>
      <c r="G398" s="47">
        <f t="shared" si="25"/>
        <v>3120</v>
      </c>
      <c r="H398" s="50">
        <v>3120</v>
      </c>
    </row>
    <row r="399" spans="1:8" ht="12.75">
      <c r="A399" s="67" t="s">
        <v>552</v>
      </c>
      <c r="B399" s="7" t="s">
        <v>582</v>
      </c>
      <c r="C399" s="8">
        <v>6000</v>
      </c>
      <c r="D399" s="41">
        <v>20000</v>
      </c>
      <c r="E399" s="9">
        <v>17657.5</v>
      </c>
      <c r="F399" s="46" t="str">
        <f t="shared" si="24"/>
        <v> </v>
      </c>
      <c r="G399" s="47">
        <f t="shared" si="25"/>
        <v>2342.5</v>
      </c>
      <c r="H399" s="50">
        <v>2342.5</v>
      </c>
    </row>
    <row r="400" spans="1:8" ht="12.75">
      <c r="A400" s="67" t="s">
        <v>553</v>
      </c>
      <c r="B400" s="7" t="s">
        <v>568</v>
      </c>
      <c r="C400" s="8">
        <v>50000</v>
      </c>
      <c r="D400" s="41">
        <v>50000</v>
      </c>
      <c r="E400" s="9">
        <v>43653.1</v>
      </c>
      <c r="F400" s="46" t="str">
        <f t="shared" si="24"/>
        <v> </v>
      </c>
      <c r="G400" s="47">
        <f t="shared" si="25"/>
        <v>6346.9000000000015</v>
      </c>
      <c r="H400" s="50">
        <v>6346.9</v>
      </c>
    </row>
    <row r="401" spans="1:8" ht="12.75">
      <c r="A401" s="66"/>
      <c r="B401" s="7"/>
      <c r="C401" s="8"/>
      <c r="D401" s="41"/>
      <c r="E401" s="9"/>
      <c r="F401" s="9"/>
      <c r="G401" s="78"/>
      <c r="H401" s="50"/>
    </row>
    <row r="402" spans="1:8" ht="12.75">
      <c r="A402" s="66"/>
      <c r="B402" s="14" t="s">
        <v>641</v>
      </c>
      <c r="C402" s="8">
        <v>6525000</v>
      </c>
      <c r="D402" s="42"/>
      <c r="E402" s="23"/>
      <c r="F402" s="23"/>
      <c r="G402" s="79"/>
      <c r="H402" s="71"/>
    </row>
    <row r="403" spans="1:8" ht="12.75">
      <c r="A403" s="66"/>
      <c r="B403" s="14" t="s">
        <v>642</v>
      </c>
      <c r="C403" s="8"/>
      <c r="D403" s="43">
        <f>SUM(D377:D401)</f>
        <v>6525000</v>
      </c>
      <c r="E403" s="21">
        <f>SUM(E377:E401)</f>
        <v>5357978.769999999</v>
      </c>
      <c r="F403" s="21"/>
      <c r="G403" s="80">
        <f>SUM(G377:G401)</f>
        <v>1167021.23</v>
      </c>
      <c r="H403" s="72">
        <f>SUM(H377:H401)</f>
        <v>1167021.23</v>
      </c>
    </row>
    <row r="404" spans="2:8" ht="12.75">
      <c r="B404" s="28" t="s">
        <v>1265</v>
      </c>
      <c r="C404" s="1"/>
      <c r="D404" s="45"/>
      <c r="E404" s="4"/>
      <c r="F404" s="59" t="str">
        <f>IF(E403&gt;D403,E403-D403," ")</f>
        <v> </v>
      </c>
      <c r="G404" s="84">
        <f>IF(D403&gt;E403,D403-E403," ")</f>
        <v>1167021.2300000014</v>
      </c>
      <c r="H404" s="50"/>
    </row>
    <row r="405" spans="2:8" ht="12.75">
      <c r="B405" s="28"/>
      <c r="C405" s="1"/>
      <c r="D405" s="45"/>
      <c r="E405" s="4"/>
      <c r="F405" s="4"/>
      <c r="G405" s="4"/>
      <c r="H405" s="50"/>
    </row>
    <row r="406" spans="2:8" ht="12.75">
      <c r="B406" s="28"/>
      <c r="C406" s="1"/>
      <c r="D406" s="45"/>
      <c r="E406" s="4"/>
      <c r="F406" s="4"/>
      <c r="G406" s="4"/>
      <c r="H406" s="50"/>
    </row>
    <row r="407" spans="1:8" ht="12.75">
      <c r="A407" s="66"/>
      <c r="B407" s="15"/>
      <c r="C407" s="8"/>
      <c r="D407" s="41"/>
      <c r="E407" s="9"/>
      <c r="F407" s="9"/>
      <c r="G407" s="78"/>
      <c r="H407" s="50"/>
    </row>
    <row r="408" spans="1:8" ht="12.75">
      <c r="A408" s="66"/>
      <c r="B408" s="17" t="s">
        <v>643</v>
      </c>
      <c r="C408" s="8"/>
      <c r="D408" s="41"/>
      <c r="E408" s="9"/>
      <c r="F408" s="9"/>
      <c r="G408" s="78"/>
      <c r="H408" s="50"/>
    </row>
    <row r="409" spans="1:8" ht="12.75">
      <c r="A409" s="66"/>
      <c r="B409" s="17" t="s">
        <v>1272</v>
      </c>
      <c r="C409" s="8"/>
      <c r="D409" s="41"/>
      <c r="E409" s="9"/>
      <c r="F409" s="9"/>
      <c r="G409" s="78"/>
      <c r="H409" s="50"/>
    </row>
    <row r="410" spans="1:8" ht="12.75">
      <c r="A410" s="66"/>
      <c r="B410" s="7"/>
      <c r="C410" s="8"/>
      <c r="D410" s="41"/>
      <c r="E410" s="9"/>
      <c r="F410" s="9"/>
      <c r="G410" s="78"/>
      <c r="H410" s="50"/>
    </row>
    <row r="411" spans="1:8" ht="12.75">
      <c r="A411" s="66"/>
      <c r="B411" s="17" t="s">
        <v>1263</v>
      </c>
      <c r="C411" s="8"/>
      <c r="D411" s="41"/>
      <c r="E411" s="9"/>
      <c r="F411" s="9"/>
      <c r="G411" s="78"/>
      <c r="H411" s="50"/>
    </row>
    <row r="412" spans="1:8" ht="12.75">
      <c r="A412" s="66" t="s">
        <v>644</v>
      </c>
      <c r="B412" s="7" t="s">
        <v>534</v>
      </c>
      <c r="C412" s="8">
        <v>8040000</v>
      </c>
      <c r="D412" s="41">
        <v>7990000</v>
      </c>
      <c r="E412" s="9">
        <v>7986486.4</v>
      </c>
      <c r="F412" s="46" t="str">
        <f>IF(E412&gt;D412,E412-D412," ")</f>
        <v> </v>
      </c>
      <c r="G412" s="47">
        <f>IF(D412&gt;E412,D412-E412," ")</f>
        <v>3513.5999999996275</v>
      </c>
      <c r="H412" s="50">
        <v>3513.6</v>
      </c>
    </row>
    <row r="413" spans="1:8" ht="12.75">
      <c r="A413" s="66"/>
      <c r="B413" s="7"/>
      <c r="C413" s="8"/>
      <c r="D413" s="41"/>
      <c r="E413" s="9"/>
      <c r="F413" s="9"/>
      <c r="G413" s="78"/>
      <c r="H413" s="50"/>
    </row>
    <row r="414" spans="1:8" ht="12.75">
      <c r="A414" s="66"/>
      <c r="B414" s="17" t="s">
        <v>1264</v>
      </c>
      <c r="C414" s="8"/>
      <c r="D414" s="41"/>
      <c r="E414" s="9"/>
      <c r="F414" s="9"/>
      <c r="G414" s="78"/>
      <c r="H414" s="50"/>
    </row>
    <row r="415" spans="1:8" ht="12.75">
      <c r="A415" s="66" t="s">
        <v>645</v>
      </c>
      <c r="B415" s="7" t="s">
        <v>555</v>
      </c>
      <c r="C415" s="8">
        <v>880000</v>
      </c>
      <c r="D415" s="41">
        <v>910000</v>
      </c>
      <c r="E415" s="9">
        <v>939407</v>
      </c>
      <c r="F415" s="46">
        <f aca="true" t="shared" si="26" ref="F415:F434">IF(E415&gt;D415,E415-D415," ")</f>
        <v>29407</v>
      </c>
      <c r="G415" s="47" t="str">
        <f aca="true" t="shared" si="27" ref="G415:G434">IF(D415&gt;E415,D415-E415," ")</f>
        <v> </v>
      </c>
      <c r="H415" s="50">
        <v>-29407</v>
      </c>
    </row>
    <row r="416" spans="1:8" ht="12.75">
      <c r="A416" s="67" t="s">
        <v>538</v>
      </c>
      <c r="B416" s="7" t="s">
        <v>579</v>
      </c>
      <c r="C416" s="8">
        <v>5000</v>
      </c>
      <c r="D416" s="41">
        <v>5000</v>
      </c>
      <c r="E416" s="9">
        <v>5000</v>
      </c>
      <c r="F416" s="46" t="str">
        <f t="shared" si="26"/>
        <v> </v>
      </c>
      <c r="G416" s="47" t="str">
        <f t="shared" si="27"/>
        <v> </v>
      </c>
      <c r="H416" s="50">
        <v>0</v>
      </c>
    </row>
    <row r="417" spans="1:8" ht="12.75">
      <c r="A417" s="67" t="s">
        <v>1370</v>
      </c>
      <c r="B417" s="7" t="s">
        <v>1381</v>
      </c>
      <c r="C417" s="8"/>
      <c r="D417" s="41"/>
      <c r="E417" s="9"/>
      <c r="F417" s="46" t="str">
        <f t="shared" si="26"/>
        <v> </v>
      </c>
      <c r="G417" s="47" t="str">
        <f t="shared" si="27"/>
        <v> </v>
      </c>
      <c r="H417" s="50"/>
    </row>
    <row r="418" spans="1:8" ht="12.75">
      <c r="A418" s="67"/>
      <c r="B418" s="7" t="s">
        <v>640</v>
      </c>
      <c r="C418" s="8">
        <v>5000</v>
      </c>
      <c r="D418" s="41">
        <v>2500</v>
      </c>
      <c r="E418" s="9">
        <v>2200</v>
      </c>
      <c r="F418" s="46" t="str">
        <f t="shared" si="26"/>
        <v> </v>
      </c>
      <c r="G418" s="47">
        <f t="shared" si="27"/>
        <v>300</v>
      </c>
      <c r="H418" s="50">
        <v>300</v>
      </c>
    </row>
    <row r="419" spans="1:8" ht="12.75">
      <c r="A419" s="67" t="s">
        <v>539</v>
      </c>
      <c r="B419" s="7" t="s">
        <v>556</v>
      </c>
      <c r="C419" s="8">
        <v>260000</v>
      </c>
      <c r="D419" s="41">
        <v>264500</v>
      </c>
      <c r="E419" s="9">
        <v>338696.25</v>
      </c>
      <c r="F419" s="46">
        <f t="shared" si="26"/>
        <v>74196.25</v>
      </c>
      <c r="G419" s="47" t="str">
        <f t="shared" si="27"/>
        <v> </v>
      </c>
      <c r="H419" s="50">
        <v>-74196.25</v>
      </c>
    </row>
    <row r="420" spans="1:8" ht="12.75">
      <c r="A420" s="67" t="s">
        <v>540</v>
      </c>
      <c r="B420" s="7" t="s">
        <v>557</v>
      </c>
      <c r="C420" s="8">
        <v>90000</v>
      </c>
      <c r="D420" s="41">
        <v>118000</v>
      </c>
      <c r="E420" s="9">
        <v>117106.46</v>
      </c>
      <c r="F420" s="46" t="str">
        <f t="shared" si="26"/>
        <v> </v>
      </c>
      <c r="G420" s="47">
        <f t="shared" si="27"/>
        <v>893.5399999999936</v>
      </c>
      <c r="H420" s="50">
        <v>893.54</v>
      </c>
    </row>
    <row r="421" spans="1:8" ht="12.75">
      <c r="A421" s="67" t="s">
        <v>541</v>
      </c>
      <c r="B421" s="7" t="s">
        <v>558</v>
      </c>
      <c r="C421" s="8">
        <v>235000</v>
      </c>
      <c r="D421" s="41">
        <v>202500</v>
      </c>
      <c r="E421" s="9">
        <v>201743.3</v>
      </c>
      <c r="F421" s="46" t="str">
        <f t="shared" si="26"/>
        <v> </v>
      </c>
      <c r="G421" s="47">
        <f t="shared" si="27"/>
        <v>756.7000000000116</v>
      </c>
      <c r="H421" s="50">
        <v>756.7</v>
      </c>
    </row>
    <row r="422" spans="1:8" ht="12.75">
      <c r="A422" s="67" t="s">
        <v>542</v>
      </c>
      <c r="B422" s="7" t="s">
        <v>581</v>
      </c>
      <c r="C422" s="8">
        <v>70000</v>
      </c>
      <c r="D422" s="41">
        <v>90000</v>
      </c>
      <c r="E422" s="9">
        <v>77160.33</v>
      </c>
      <c r="F422" s="46" t="str">
        <f t="shared" si="26"/>
        <v> </v>
      </c>
      <c r="G422" s="47">
        <f t="shared" si="27"/>
        <v>12839.669999999998</v>
      </c>
      <c r="H422" s="50">
        <v>12839.67</v>
      </c>
    </row>
    <row r="423" spans="1:8" ht="12.75">
      <c r="A423" s="67" t="s">
        <v>543</v>
      </c>
      <c r="B423" s="7" t="s">
        <v>559</v>
      </c>
      <c r="C423" s="8">
        <v>30000</v>
      </c>
      <c r="D423" s="41">
        <v>30000</v>
      </c>
      <c r="E423" s="9">
        <v>54937</v>
      </c>
      <c r="F423" s="46">
        <f t="shared" si="26"/>
        <v>24937</v>
      </c>
      <c r="G423" s="47" t="str">
        <f t="shared" si="27"/>
        <v> </v>
      </c>
      <c r="H423" s="50">
        <v>-24937</v>
      </c>
    </row>
    <row r="424" spans="1:8" ht="12.75">
      <c r="A424" s="67" t="s">
        <v>544</v>
      </c>
      <c r="B424" s="7" t="s">
        <v>1353</v>
      </c>
      <c r="C424" s="8"/>
      <c r="D424" s="41"/>
      <c r="E424" s="9"/>
      <c r="F424" s="46" t="str">
        <f t="shared" si="26"/>
        <v> </v>
      </c>
      <c r="G424" s="47" t="str">
        <f t="shared" si="27"/>
        <v> </v>
      </c>
      <c r="H424" s="50"/>
    </row>
    <row r="425" spans="1:8" ht="12.75">
      <c r="A425" s="67"/>
      <c r="B425" s="7" t="s">
        <v>571</v>
      </c>
      <c r="C425" s="8">
        <v>50000</v>
      </c>
      <c r="D425" s="41">
        <v>50000</v>
      </c>
      <c r="E425" s="9">
        <v>79997.75</v>
      </c>
      <c r="F425" s="46">
        <f t="shared" si="26"/>
        <v>29997.75</v>
      </c>
      <c r="G425" s="47" t="str">
        <f t="shared" si="27"/>
        <v> </v>
      </c>
      <c r="H425" s="50">
        <v>-29997.75</v>
      </c>
    </row>
    <row r="426" spans="1:8" ht="12.75">
      <c r="A426" s="67" t="s">
        <v>545</v>
      </c>
      <c r="B426" s="7" t="s">
        <v>561</v>
      </c>
      <c r="C426" s="8">
        <v>375000</v>
      </c>
      <c r="D426" s="41">
        <v>375000</v>
      </c>
      <c r="E426" s="9">
        <v>374339.4</v>
      </c>
      <c r="F426" s="46" t="str">
        <f t="shared" si="26"/>
        <v> </v>
      </c>
      <c r="G426" s="47">
        <f t="shared" si="27"/>
        <v>660.5999999999767</v>
      </c>
      <c r="H426" s="50">
        <v>660.6</v>
      </c>
    </row>
    <row r="427" spans="1:8" ht="12.75">
      <c r="A427" s="67" t="s">
        <v>546</v>
      </c>
      <c r="B427" s="7" t="s">
        <v>562</v>
      </c>
      <c r="C427" s="8">
        <v>130000</v>
      </c>
      <c r="D427" s="41">
        <v>130000</v>
      </c>
      <c r="E427" s="9">
        <v>126093</v>
      </c>
      <c r="F427" s="46" t="str">
        <f t="shared" si="26"/>
        <v> </v>
      </c>
      <c r="G427" s="47">
        <f t="shared" si="27"/>
        <v>3907</v>
      </c>
      <c r="H427" s="50">
        <v>3907</v>
      </c>
    </row>
    <row r="428" spans="1:8" ht="12.75">
      <c r="A428" s="67" t="s">
        <v>547</v>
      </c>
      <c r="B428" s="7" t="s">
        <v>563</v>
      </c>
      <c r="C428" s="8">
        <v>15000</v>
      </c>
      <c r="D428" s="41">
        <v>9500</v>
      </c>
      <c r="E428" s="9">
        <v>8701</v>
      </c>
      <c r="F428" s="46" t="str">
        <f t="shared" si="26"/>
        <v> </v>
      </c>
      <c r="G428" s="47">
        <f t="shared" si="27"/>
        <v>799</v>
      </c>
      <c r="H428" s="50">
        <v>799</v>
      </c>
    </row>
    <row r="429" spans="1:8" ht="12.75">
      <c r="A429" s="67" t="s">
        <v>548</v>
      </c>
      <c r="B429" s="7" t="s">
        <v>564</v>
      </c>
      <c r="C429" s="8">
        <v>10000</v>
      </c>
      <c r="D429" s="41">
        <v>10000</v>
      </c>
      <c r="E429" s="9">
        <v>9145</v>
      </c>
      <c r="F429" s="46" t="str">
        <f t="shared" si="26"/>
        <v> </v>
      </c>
      <c r="G429" s="47">
        <f t="shared" si="27"/>
        <v>855</v>
      </c>
      <c r="H429" s="50">
        <v>855</v>
      </c>
    </row>
    <row r="430" spans="1:8" ht="12.75">
      <c r="A430" s="67" t="s">
        <v>549</v>
      </c>
      <c r="B430" s="7" t="s">
        <v>565</v>
      </c>
      <c r="C430" s="8">
        <v>35000</v>
      </c>
      <c r="D430" s="41">
        <v>36000</v>
      </c>
      <c r="E430" s="9">
        <v>35998.5</v>
      </c>
      <c r="F430" s="46" t="str">
        <f t="shared" si="26"/>
        <v> </v>
      </c>
      <c r="G430" s="47">
        <f t="shared" si="27"/>
        <v>1.5</v>
      </c>
      <c r="H430" s="50">
        <v>1.5</v>
      </c>
    </row>
    <row r="431" spans="1:8" ht="12.75">
      <c r="A431" s="67" t="s">
        <v>552</v>
      </c>
      <c r="B431" s="7" t="s">
        <v>582</v>
      </c>
      <c r="C431" s="8">
        <v>100000</v>
      </c>
      <c r="D431" s="41">
        <v>100000</v>
      </c>
      <c r="E431" s="9">
        <v>140948.75</v>
      </c>
      <c r="F431" s="46">
        <f t="shared" si="26"/>
        <v>40948.75</v>
      </c>
      <c r="G431" s="47" t="str">
        <f t="shared" si="27"/>
        <v> </v>
      </c>
      <c r="H431" s="50">
        <v>-40948.75</v>
      </c>
    </row>
    <row r="432" spans="1:8" ht="12.75">
      <c r="A432" s="67" t="s">
        <v>553</v>
      </c>
      <c r="B432" s="7" t="s">
        <v>568</v>
      </c>
      <c r="C432" s="8">
        <v>80000</v>
      </c>
      <c r="D432" s="41">
        <v>87000</v>
      </c>
      <c r="E432" s="9">
        <v>86997.4</v>
      </c>
      <c r="F432" s="46" t="str">
        <f t="shared" si="26"/>
        <v> </v>
      </c>
      <c r="G432" s="47">
        <f t="shared" si="27"/>
        <v>2.6000000000058208</v>
      </c>
      <c r="H432" s="50">
        <v>2.6</v>
      </c>
    </row>
    <row r="433" spans="1:8" ht="12.75">
      <c r="A433" s="67" t="s">
        <v>1327</v>
      </c>
      <c r="B433" s="7" t="s">
        <v>1347</v>
      </c>
      <c r="C433" s="8">
        <v>100000</v>
      </c>
      <c r="D433" s="41">
        <v>100000</v>
      </c>
      <c r="E433" s="9">
        <v>210357</v>
      </c>
      <c r="F433" s="46">
        <f t="shared" si="26"/>
        <v>110357</v>
      </c>
      <c r="G433" s="47" t="str">
        <f t="shared" si="27"/>
        <v> </v>
      </c>
      <c r="H433" s="50">
        <v>-110357</v>
      </c>
    </row>
    <row r="434" spans="1:8" ht="12.75">
      <c r="A434" s="66"/>
      <c r="B434" s="7"/>
      <c r="C434" s="8"/>
      <c r="D434" s="41"/>
      <c r="E434" s="9"/>
      <c r="F434" s="46" t="str">
        <f t="shared" si="26"/>
        <v> </v>
      </c>
      <c r="G434" s="47" t="str">
        <f t="shared" si="27"/>
        <v> </v>
      </c>
      <c r="H434" s="50"/>
    </row>
    <row r="435" spans="1:8" ht="12.75">
      <c r="A435" s="66"/>
      <c r="B435" s="14" t="s">
        <v>1277</v>
      </c>
      <c r="C435" s="8">
        <v>10510000</v>
      </c>
      <c r="D435" s="42"/>
      <c r="E435" s="23"/>
      <c r="F435" s="23"/>
      <c r="G435" s="79"/>
      <c r="H435" s="71"/>
    </row>
    <row r="436" spans="1:9" ht="12.75">
      <c r="A436" s="66"/>
      <c r="B436" s="14" t="s">
        <v>1272</v>
      </c>
      <c r="C436" s="8"/>
      <c r="D436" s="43">
        <f>SUM(D412:D434)</f>
        <v>10510000</v>
      </c>
      <c r="E436" s="21">
        <f>SUM(E412:E434)</f>
        <v>10795314.540000003</v>
      </c>
      <c r="F436" s="21">
        <f>SUM(F412:F434)</f>
        <v>309843.75</v>
      </c>
      <c r="G436" s="80">
        <f>SUM(G412:G434)</f>
        <v>24529.209999999614</v>
      </c>
      <c r="H436" s="72">
        <v>-285314.54</v>
      </c>
      <c r="I436" s="48">
        <f>F436-G436</f>
        <v>285314.5400000004</v>
      </c>
    </row>
    <row r="437" spans="1:8" ht="12.75">
      <c r="A437" s="66"/>
      <c r="B437" s="15" t="s">
        <v>460</v>
      </c>
      <c r="C437" s="8"/>
      <c r="D437" s="41"/>
      <c r="E437" s="9"/>
      <c r="F437" s="83">
        <f>IF(E436&gt;D436,E436-D436," ")</f>
        <v>285314.54000000283</v>
      </c>
      <c r="G437" s="57" t="str">
        <f>IF(D436&gt;E436,D436-E436," ")</f>
        <v> </v>
      </c>
      <c r="H437" s="50"/>
    </row>
    <row r="438" spans="1:8" ht="12.75">
      <c r="A438" s="66"/>
      <c r="B438" s="15"/>
      <c r="C438" s="8"/>
      <c r="D438" s="41"/>
      <c r="E438" s="9"/>
      <c r="F438" s="9"/>
      <c r="G438" s="78"/>
      <c r="H438" s="50"/>
    </row>
    <row r="439" spans="1:8" ht="12.75">
      <c r="A439" s="66"/>
      <c r="B439" s="17" t="s">
        <v>646</v>
      </c>
      <c r="C439" s="8"/>
      <c r="D439" s="41"/>
      <c r="E439" s="9"/>
      <c r="F439" s="9"/>
      <c r="G439" s="78"/>
      <c r="H439" s="50"/>
    </row>
    <row r="440" spans="1:8" ht="12.75">
      <c r="A440" s="66"/>
      <c r="B440" s="17" t="s">
        <v>489</v>
      </c>
      <c r="C440" s="8"/>
      <c r="D440" s="41"/>
      <c r="E440" s="9"/>
      <c r="F440" s="9"/>
      <c r="G440" s="78"/>
      <c r="H440" s="50"/>
    </row>
    <row r="441" spans="1:8" ht="12.75">
      <c r="A441" s="66"/>
      <c r="B441" s="7"/>
      <c r="C441" s="8"/>
      <c r="D441" s="41"/>
      <c r="E441" s="9"/>
      <c r="F441" s="9"/>
      <c r="G441" s="78"/>
      <c r="H441" s="50"/>
    </row>
    <row r="442" spans="1:8" ht="12.75">
      <c r="A442" s="66"/>
      <c r="B442" s="17" t="s">
        <v>1263</v>
      </c>
      <c r="C442" s="8"/>
      <c r="D442" s="41"/>
      <c r="E442" s="9"/>
      <c r="F442" s="9"/>
      <c r="G442" s="78"/>
      <c r="H442" s="50"/>
    </row>
    <row r="443" spans="1:8" ht="12.75">
      <c r="A443" s="66" t="s">
        <v>647</v>
      </c>
      <c r="B443" s="7" t="s">
        <v>534</v>
      </c>
      <c r="C443" s="8">
        <v>8900000</v>
      </c>
      <c r="D443" s="41">
        <v>8570700</v>
      </c>
      <c r="E443" s="9">
        <v>8185386</v>
      </c>
      <c r="F443" s="46" t="str">
        <f>IF(E443&gt;D443,E443-D443," ")</f>
        <v> </v>
      </c>
      <c r="G443" s="47">
        <f>IF(D443&gt;E443,D443-E443," ")</f>
        <v>385314</v>
      </c>
      <c r="H443" s="50">
        <v>385314</v>
      </c>
    </row>
    <row r="444" spans="1:8" ht="12.75">
      <c r="A444" s="66"/>
      <c r="B444" s="7"/>
      <c r="C444" s="8"/>
      <c r="D444" s="41"/>
      <c r="E444" s="9"/>
      <c r="F444" s="9"/>
      <c r="G444" s="78"/>
      <c r="H444" s="50"/>
    </row>
    <row r="445" spans="1:8" ht="12.75">
      <c r="A445" s="66"/>
      <c r="B445" s="17" t="s">
        <v>1264</v>
      </c>
      <c r="C445" s="8"/>
      <c r="D445" s="41"/>
      <c r="E445" s="9"/>
      <c r="F445" s="9"/>
      <c r="G445" s="78"/>
      <c r="H445" s="50"/>
    </row>
    <row r="446" spans="1:8" ht="12.75">
      <c r="A446" s="66" t="s">
        <v>648</v>
      </c>
      <c r="B446" s="7" t="s">
        <v>555</v>
      </c>
      <c r="C446" s="8">
        <v>850000</v>
      </c>
      <c r="D446" s="41">
        <v>975000</v>
      </c>
      <c r="E446" s="9">
        <v>971230.28</v>
      </c>
      <c r="F446" s="46" t="str">
        <f aca="true" t="shared" si="28" ref="F446:F460">IF(E446&gt;D446,E446-D446," ")</f>
        <v> </v>
      </c>
      <c r="G446" s="47">
        <f aca="true" t="shared" si="29" ref="G446:G460">IF(D446&gt;E446,D446-E446," ")</f>
        <v>3769.719999999972</v>
      </c>
      <c r="H446" s="50">
        <v>3769.72</v>
      </c>
    </row>
    <row r="447" spans="1:8" ht="12.75">
      <c r="A447" s="67" t="s">
        <v>538</v>
      </c>
      <c r="B447" s="7" t="s">
        <v>579</v>
      </c>
      <c r="C447" s="8">
        <v>5000</v>
      </c>
      <c r="D447" s="41">
        <v>5000</v>
      </c>
      <c r="E447" s="9">
        <v>5000</v>
      </c>
      <c r="F447" s="46" t="str">
        <f t="shared" si="28"/>
        <v> </v>
      </c>
      <c r="G447" s="47" t="str">
        <f t="shared" si="29"/>
        <v> </v>
      </c>
      <c r="H447" s="50">
        <v>0</v>
      </c>
    </row>
    <row r="448" spans="1:8" ht="12.75">
      <c r="A448" s="67" t="s">
        <v>539</v>
      </c>
      <c r="B448" s="7" t="s">
        <v>556</v>
      </c>
      <c r="C448" s="8">
        <v>90000</v>
      </c>
      <c r="D448" s="41">
        <v>112000</v>
      </c>
      <c r="E448" s="9">
        <v>103892.87</v>
      </c>
      <c r="F448" s="46" t="str">
        <f t="shared" si="28"/>
        <v> </v>
      </c>
      <c r="G448" s="47">
        <f t="shared" si="29"/>
        <v>8107.130000000005</v>
      </c>
      <c r="H448" s="50">
        <v>8107.13</v>
      </c>
    </row>
    <row r="449" spans="1:8" ht="12.75">
      <c r="A449" s="67" t="s">
        <v>540</v>
      </c>
      <c r="B449" s="7" t="s">
        <v>557</v>
      </c>
      <c r="C449" s="8">
        <v>200000</v>
      </c>
      <c r="D449" s="41">
        <v>271000</v>
      </c>
      <c r="E449" s="9">
        <v>266418.88</v>
      </c>
      <c r="F449" s="46" t="str">
        <f t="shared" si="28"/>
        <v> </v>
      </c>
      <c r="G449" s="47">
        <f t="shared" si="29"/>
        <v>4581.119999999995</v>
      </c>
      <c r="H449" s="50">
        <v>4581.12</v>
      </c>
    </row>
    <row r="450" spans="1:8" ht="12.75">
      <c r="A450" s="67" t="s">
        <v>541</v>
      </c>
      <c r="B450" s="7" t="s">
        <v>558</v>
      </c>
      <c r="C450" s="8">
        <v>175000</v>
      </c>
      <c r="D450" s="41">
        <v>207000</v>
      </c>
      <c r="E450" s="9">
        <v>196843.44</v>
      </c>
      <c r="F450" s="46" t="str">
        <f t="shared" si="28"/>
        <v> </v>
      </c>
      <c r="G450" s="47">
        <f t="shared" si="29"/>
        <v>10156.559999999998</v>
      </c>
      <c r="H450" s="50">
        <v>10156.56</v>
      </c>
    </row>
    <row r="451" spans="1:8" ht="12.75">
      <c r="A451" s="67" t="s">
        <v>577</v>
      </c>
      <c r="B451" s="7" t="s">
        <v>580</v>
      </c>
      <c r="C451" s="8">
        <v>1955000</v>
      </c>
      <c r="D451" s="41">
        <v>1955000</v>
      </c>
      <c r="E451" s="9">
        <v>1917191.45</v>
      </c>
      <c r="F451" s="46" t="str">
        <f t="shared" si="28"/>
        <v> </v>
      </c>
      <c r="G451" s="47">
        <f t="shared" si="29"/>
        <v>37808.55000000005</v>
      </c>
      <c r="H451" s="50">
        <v>37808.55</v>
      </c>
    </row>
    <row r="452" spans="1:8" ht="12.75">
      <c r="A452" s="67" t="s">
        <v>542</v>
      </c>
      <c r="B452" s="7" t="s">
        <v>581</v>
      </c>
      <c r="C452" s="8">
        <v>100000</v>
      </c>
      <c r="D452" s="41">
        <v>170300</v>
      </c>
      <c r="E452" s="9">
        <v>167119.05</v>
      </c>
      <c r="F452" s="46" t="str">
        <f t="shared" si="28"/>
        <v> </v>
      </c>
      <c r="G452" s="47">
        <f t="shared" si="29"/>
        <v>3180.9500000000116</v>
      </c>
      <c r="H452" s="50">
        <v>3180.95</v>
      </c>
    </row>
    <row r="453" spans="1:8" ht="12.75">
      <c r="A453" s="67" t="s">
        <v>543</v>
      </c>
      <c r="B453" s="7" t="s">
        <v>559</v>
      </c>
      <c r="C453" s="8">
        <v>220000</v>
      </c>
      <c r="D453" s="41">
        <v>274500</v>
      </c>
      <c r="E453" s="9">
        <v>274452.8</v>
      </c>
      <c r="F453" s="46" t="str">
        <f t="shared" si="28"/>
        <v> </v>
      </c>
      <c r="G453" s="47">
        <f t="shared" si="29"/>
        <v>47.20000000001164</v>
      </c>
      <c r="H453" s="50">
        <v>47.2</v>
      </c>
    </row>
    <row r="454" spans="1:8" ht="12.75">
      <c r="A454" s="67" t="s">
        <v>544</v>
      </c>
      <c r="B454" s="7" t="s">
        <v>1353</v>
      </c>
      <c r="C454" s="8"/>
      <c r="D454" s="41"/>
      <c r="E454" s="9"/>
      <c r="F454" s="46" t="str">
        <f t="shared" si="28"/>
        <v> </v>
      </c>
      <c r="G454" s="47" t="str">
        <f t="shared" si="29"/>
        <v> </v>
      </c>
      <c r="H454" s="50"/>
    </row>
    <row r="455" spans="1:8" ht="12.75">
      <c r="A455" s="67"/>
      <c r="B455" s="7" t="s">
        <v>571</v>
      </c>
      <c r="C455" s="8">
        <v>50000</v>
      </c>
      <c r="D455" s="41">
        <v>50000</v>
      </c>
      <c r="E455" s="9">
        <v>33086.4</v>
      </c>
      <c r="F455" s="46" t="str">
        <f t="shared" si="28"/>
        <v> </v>
      </c>
      <c r="G455" s="47">
        <f t="shared" si="29"/>
        <v>16913.6</v>
      </c>
      <c r="H455" s="50">
        <v>16913.6</v>
      </c>
    </row>
    <row r="456" spans="1:8" ht="12.75">
      <c r="A456" s="67" t="s">
        <v>578</v>
      </c>
      <c r="B456" s="7" t="s">
        <v>560</v>
      </c>
      <c r="C456" s="8">
        <v>20000</v>
      </c>
      <c r="D456" s="41">
        <v>340000</v>
      </c>
      <c r="E456" s="9">
        <v>301513.1</v>
      </c>
      <c r="F456" s="46" t="str">
        <f t="shared" si="28"/>
        <v> </v>
      </c>
      <c r="G456" s="47">
        <f t="shared" si="29"/>
        <v>38486.90000000002</v>
      </c>
      <c r="H456" s="50">
        <v>38486.9</v>
      </c>
    </row>
    <row r="457" spans="1:8" ht="12.75">
      <c r="A457" s="67" t="s">
        <v>545</v>
      </c>
      <c r="B457" s="7" t="s">
        <v>561</v>
      </c>
      <c r="C457" s="8">
        <v>100000</v>
      </c>
      <c r="D457" s="41">
        <v>96450</v>
      </c>
      <c r="E457" s="9">
        <v>62470</v>
      </c>
      <c r="F457" s="46" t="str">
        <f t="shared" si="28"/>
        <v> </v>
      </c>
      <c r="G457" s="47">
        <f t="shared" si="29"/>
        <v>33980</v>
      </c>
      <c r="H457" s="50">
        <v>33980</v>
      </c>
    </row>
    <row r="458" spans="1:8" ht="12.75">
      <c r="A458" s="67" t="s">
        <v>546</v>
      </c>
      <c r="B458" s="7" t="s">
        <v>562</v>
      </c>
      <c r="C458" s="8">
        <v>225000</v>
      </c>
      <c r="D458" s="41">
        <v>225000</v>
      </c>
      <c r="E458" s="9">
        <v>64502.43</v>
      </c>
      <c r="F458" s="46" t="str">
        <f t="shared" si="28"/>
        <v> </v>
      </c>
      <c r="G458" s="47">
        <f t="shared" si="29"/>
        <v>160497.57</v>
      </c>
      <c r="H458" s="50">
        <v>160497.57</v>
      </c>
    </row>
    <row r="459" spans="1:8" ht="12.75">
      <c r="A459" s="67" t="s">
        <v>548</v>
      </c>
      <c r="B459" s="7" t="s">
        <v>564</v>
      </c>
      <c r="C459" s="8">
        <v>75000</v>
      </c>
      <c r="D459" s="41">
        <v>75000</v>
      </c>
      <c r="E459" s="9">
        <v>47954.48</v>
      </c>
      <c r="F459" s="46" t="str">
        <f t="shared" si="28"/>
        <v> </v>
      </c>
      <c r="G459" s="47">
        <f t="shared" si="29"/>
        <v>27045.519999999997</v>
      </c>
      <c r="H459" s="50">
        <v>27045.52</v>
      </c>
    </row>
    <row r="460" spans="1:8" ht="12.75">
      <c r="A460" s="67" t="s">
        <v>549</v>
      </c>
      <c r="B460" s="7" t="s">
        <v>565</v>
      </c>
      <c r="C460" s="8">
        <v>20000</v>
      </c>
      <c r="D460" s="41">
        <v>23550</v>
      </c>
      <c r="E460" s="9">
        <v>23550</v>
      </c>
      <c r="F460" s="46" t="str">
        <f t="shared" si="28"/>
        <v> </v>
      </c>
      <c r="G460" s="47" t="str">
        <f t="shared" si="29"/>
        <v> </v>
      </c>
      <c r="H460" s="50">
        <v>0</v>
      </c>
    </row>
    <row r="461" spans="1:8" ht="12.75">
      <c r="A461" s="67"/>
      <c r="B461" s="15" t="s">
        <v>601</v>
      </c>
      <c r="C461" s="8"/>
      <c r="D461" s="44">
        <f>SUM(D443:D460)</f>
        <v>13350500</v>
      </c>
      <c r="E461" s="22">
        <f>SUM(E443:E460)</f>
        <v>12620611.18</v>
      </c>
      <c r="F461" s="22"/>
      <c r="G461" s="61">
        <f>SUM(G443:G460)</f>
        <v>729888.8200000001</v>
      </c>
      <c r="H461" s="73">
        <f>SUM(H443:H460)</f>
        <v>729888.8200000001</v>
      </c>
    </row>
    <row r="462" spans="1:8" ht="12.75">
      <c r="A462" s="27"/>
      <c r="B462" s="3"/>
      <c r="C462" s="1"/>
      <c r="D462" s="45"/>
      <c r="E462" s="4"/>
      <c r="F462" s="4"/>
      <c r="G462" s="4"/>
      <c r="H462" s="50"/>
    </row>
    <row r="463" spans="1:8" ht="12.75">
      <c r="A463" s="27"/>
      <c r="B463" s="3"/>
      <c r="C463" s="1"/>
      <c r="D463" s="45"/>
      <c r="E463" s="4"/>
      <c r="F463" s="4"/>
      <c r="G463" s="4"/>
      <c r="H463" s="50"/>
    </row>
    <row r="464" spans="1:8" ht="12.75">
      <c r="A464" s="67"/>
      <c r="B464" s="7"/>
      <c r="C464" s="8"/>
      <c r="D464" s="41"/>
      <c r="E464" s="9"/>
      <c r="F464" s="9"/>
      <c r="G464" s="78"/>
      <c r="H464" s="50"/>
    </row>
    <row r="465" spans="1:8" ht="12.75">
      <c r="A465" s="67"/>
      <c r="B465" s="17" t="s">
        <v>646</v>
      </c>
      <c r="C465" s="8"/>
      <c r="D465" s="41"/>
      <c r="E465" s="9"/>
      <c r="F465" s="9"/>
      <c r="G465" s="78"/>
      <c r="H465" s="50"/>
    </row>
    <row r="466" spans="1:8" ht="12.75">
      <c r="A466" s="67"/>
      <c r="B466" s="17" t="s">
        <v>649</v>
      </c>
      <c r="C466" s="8"/>
      <c r="D466" s="41"/>
      <c r="E466" s="9"/>
      <c r="F466" s="9"/>
      <c r="G466" s="78"/>
      <c r="H466" s="50"/>
    </row>
    <row r="467" spans="1:8" ht="12.75">
      <c r="A467" s="67"/>
      <c r="B467" s="7"/>
      <c r="C467" s="8"/>
      <c r="D467" s="41"/>
      <c r="E467" s="9"/>
      <c r="F467" s="9"/>
      <c r="G467" s="78"/>
      <c r="H467" s="50"/>
    </row>
    <row r="468" spans="1:8" ht="12.75">
      <c r="A468" s="67"/>
      <c r="B468" s="15" t="s">
        <v>598</v>
      </c>
      <c r="C468" s="8"/>
      <c r="D468" s="41">
        <f>D461</f>
        <v>13350500</v>
      </c>
      <c r="E468" s="9">
        <f>E461</f>
        <v>12620611.18</v>
      </c>
      <c r="F468" s="9"/>
      <c r="G468" s="78">
        <f>G461</f>
        <v>729888.8200000001</v>
      </c>
      <c r="H468" s="50">
        <f>H461</f>
        <v>729888.8200000001</v>
      </c>
    </row>
    <row r="469" spans="1:8" ht="12.75">
      <c r="A469" s="67"/>
      <c r="B469" s="7"/>
      <c r="C469" s="8"/>
      <c r="D469" s="41"/>
      <c r="E469" s="9"/>
      <c r="F469" s="9"/>
      <c r="G469" s="78"/>
      <c r="H469" s="50"/>
    </row>
    <row r="470" spans="1:8" ht="12.75">
      <c r="A470" s="67"/>
      <c r="B470" s="17" t="s">
        <v>599</v>
      </c>
      <c r="C470" s="8"/>
      <c r="D470" s="41"/>
      <c r="E470" s="9"/>
      <c r="F470" s="9"/>
      <c r="G470" s="78"/>
      <c r="H470" s="50"/>
    </row>
    <row r="471" spans="1:8" ht="12.75">
      <c r="A471" s="66" t="s">
        <v>334</v>
      </c>
      <c r="B471" s="7" t="s">
        <v>582</v>
      </c>
      <c r="C471" s="8">
        <v>20000</v>
      </c>
      <c r="D471" s="41">
        <v>20000</v>
      </c>
      <c r="E471" s="9">
        <v>13411.75</v>
      </c>
      <c r="F471" s="46" t="str">
        <f>IF(E471&gt;D471,E471-D471," ")</f>
        <v> </v>
      </c>
      <c r="G471" s="47">
        <f>IF(D471&gt;E471,D471-E471," ")</f>
        <v>6588.25</v>
      </c>
      <c r="H471" s="50">
        <v>6588.25</v>
      </c>
    </row>
    <row r="472" spans="1:8" ht="12.75">
      <c r="A472" s="67" t="s">
        <v>553</v>
      </c>
      <c r="B472" s="7" t="s">
        <v>568</v>
      </c>
      <c r="C472" s="8">
        <v>200000</v>
      </c>
      <c r="D472" s="41">
        <v>200000</v>
      </c>
      <c r="E472" s="9">
        <v>193513.83</v>
      </c>
      <c r="F472" s="46" t="str">
        <f>IF(E472&gt;D472,E472-D472," ")</f>
        <v> </v>
      </c>
      <c r="G472" s="47">
        <f>IF(D472&gt;E472,D472-E472," ")</f>
        <v>6486.170000000013</v>
      </c>
      <c r="H472" s="50">
        <v>6486.17</v>
      </c>
    </row>
    <row r="473" spans="1:8" ht="12.75">
      <c r="A473" s="67" t="s">
        <v>1327</v>
      </c>
      <c r="B473" s="7" t="s">
        <v>1347</v>
      </c>
      <c r="C473" s="8">
        <v>455000</v>
      </c>
      <c r="D473" s="41">
        <v>455000</v>
      </c>
      <c r="E473" s="9">
        <v>432378.22</v>
      </c>
      <c r="F473" s="46" t="str">
        <f>IF(E473&gt;D473,E473-D473," ")</f>
        <v> </v>
      </c>
      <c r="G473" s="47">
        <f>IF(D473&gt;E473,D473-E473," ")</f>
        <v>22621.780000000028</v>
      </c>
      <c r="H473" s="50">
        <v>22621.78</v>
      </c>
    </row>
    <row r="474" spans="1:8" ht="12.75">
      <c r="A474" s="67" t="s">
        <v>863</v>
      </c>
      <c r="B474" s="7" t="s">
        <v>865</v>
      </c>
      <c r="C474" s="8">
        <v>400000</v>
      </c>
      <c r="D474" s="41">
        <v>34500</v>
      </c>
      <c r="E474" s="9">
        <v>0</v>
      </c>
      <c r="F474" s="46" t="str">
        <f>IF(E474&gt;D474,E474-D474," ")</f>
        <v> </v>
      </c>
      <c r="G474" s="47">
        <f>IF(D474&gt;E474,D474-E474," ")</f>
        <v>34500</v>
      </c>
      <c r="H474" s="50">
        <v>34500</v>
      </c>
    </row>
    <row r="475" spans="1:8" ht="12.75">
      <c r="A475" s="66"/>
      <c r="B475" s="7"/>
      <c r="C475" s="8"/>
      <c r="D475" s="41"/>
      <c r="E475" s="9"/>
      <c r="F475" s="46" t="str">
        <f>IF(E475&gt;D475,E475-D475," ")</f>
        <v> </v>
      </c>
      <c r="G475" s="47" t="str">
        <f>IF(D475&gt;E475,D475-E475," ")</f>
        <v> </v>
      </c>
      <c r="H475" s="50"/>
    </row>
    <row r="476" spans="1:8" ht="12.75">
      <c r="A476" s="66"/>
      <c r="B476" s="14" t="s">
        <v>1278</v>
      </c>
      <c r="C476" s="8">
        <v>14060000</v>
      </c>
      <c r="D476" s="44">
        <f>SUM(D468:D475)</f>
        <v>14060000</v>
      </c>
      <c r="E476" s="22">
        <f>SUM(E468:E475)</f>
        <v>13259914.98</v>
      </c>
      <c r="F476" s="22"/>
      <c r="G476" s="61">
        <f>SUM(G468:G475)</f>
        <v>800085.0200000001</v>
      </c>
      <c r="H476" s="73">
        <f>SUM(H468:H475)</f>
        <v>800085.0200000001</v>
      </c>
    </row>
    <row r="477" spans="1:8" ht="12.75">
      <c r="A477" s="66"/>
      <c r="B477" s="15" t="s">
        <v>1265</v>
      </c>
      <c r="C477" s="8"/>
      <c r="D477" s="41"/>
      <c r="E477" s="9"/>
      <c r="F477" s="56" t="str">
        <f>IF(E476&gt;D476,E476-D476," ")</f>
        <v> </v>
      </c>
      <c r="G477" s="82">
        <f>IF(D476&gt;E476,D476-E476," ")</f>
        <v>800085.0199999996</v>
      </c>
      <c r="H477" s="50"/>
    </row>
    <row r="478" spans="1:8" ht="12.75">
      <c r="A478" s="66"/>
      <c r="B478" s="15"/>
      <c r="C478" s="8"/>
      <c r="D478" s="41"/>
      <c r="E478" s="9"/>
      <c r="F478" s="9"/>
      <c r="G478" s="78"/>
      <c r="H478" s="50"/>
    </row>
    <row r="479" spans="1:8" ht="12.75">
      <c r="A479" s="66"/>
      <c r="B479" s="17" t="s">
        <v>650</v>
      </c>
      <c r="C479" s="8"/>
      <c r="D479" s="41"/>
      <c r="E479" s="9"/>
      <c r="F479" s="9"/>
      <c r="G479" s="78"/>
      <c r="H479" s="50"/>
    </row>
    <row r="480" spans="1:8" ht="12.75">
      <c r="A480" s="66"/>
      <c r="B480" s="17" t="s">
        <v>651</v>
      </c>
      <c r="C480" s="8"/>
      <c r="D480" s="41"/>
      <c r="E480" s="9"/>
      <c r="F480" s="9"/>
      <c r="G480" s="78"/>
      <c r="H480" s="50"/>
    </row>
    <row r="481" spans="1:8" ht="12.75">
      <c r="A481" s="66"/>
      <c r="B481" s="7"/>
      <c r="C481" s="8"/>
      <c r="D481" s="41"/>
      <c r="E481" s="9"/>
      <c r="F481" s="9"/>
      <c r="G481" s="78"/>
      <c r="H481" s="50"/>
    </row>
    <row r="482" spans="1:8" ht="12.75">
      <c r="A482" s="66"/>
      <c r="B482" s="17" t="s">
        <v>1282</v>
      </c>
      <c r="C482" s="8"/>
      <c r="D482" s="41"/>
      <c r="E482" s="9"/>
      <c r="F482" s="9"/>
      <c r="G482" s="78"/>
      <c r="H482" s="50"/>
    </row>
    <row r="483" spans="1:8" ht="12.75">
      <c r="A483" s="66" t="s">
        <v>652</v>
      </c>
      <c r="B483" s="7" t="s">
        <v>654</v>
      </c>
      <c r="C483" s="8">
        <v>5800000</v>
      </c>
      <c r="D483" s="41">
        <v>5800000</v>
      </c>
      <c r="E483" s="9">
        <v>5800000</v>
      </c>
      <c r="F483" s="46" t="str">
        <f>IF(E483&gt;D483,E483-D483," ")</f>
        <v> </v>
      </c>
      <c r="G483" s="47" t="str">
        <f>IF(D483&gt;E483,D483-E483," ")</f>
        <v> </v>
      </c>
      <c r="H483" s="50">
        <v>0</v>
      </c>
    </row>
    <row r="484" spans="1:8" ht="12.75">
      <c r="A484" s="66"/>
      <c r="B484" s="7"/>
      <c r="C484" s="8"/>
      <c r="D484" s="41"/>
      <c r="E484" s="9"/>
      <c r="F484" s="9"/>
      <c r="G484" s="78"/>
      <c r="H484" s="50"/>
    </row>
    <row r="485" spans="1:8" ht="12.75">
      <c r="A485" s="66"/>
      <c r="B485" s="14" t="s">
        <v>655</v>
      </c>
      <c r="C485" s="8">
        <v>5800000</v>
      </c>
      <c r="D485" s="42"/>
      <c r="E485" s="23"/>
      <c r="F485" s="23"/>
      <c r="G485" s="79"/>
      <c r="H485" s="71"/>
    </row>
    <row r="486" spans="1:8" ht="12.75">
      <c r="A486" s="66"/>
      <c r="B486" s="14" t="s">
        <v>651</v>
      </c>
      <c r="C486" s="8"/>
      <c r="D486" s="43">
        <f>SUM(D483:D485)</f>
        <v>5800000</v>
      </c>
      <c r="E486" s="21">
        <f>SUM(E483:E485)</f>
        <v>5800000</v>
      </c>
      <c r="F486" s="21"/>
      <c r="G486" s="80"/>
      <c r="H486" s="72">
        <f>SUM(H483:H485)</f>
        <v>0</v>
      </c>
    </row>
    <row r="487" spans="1:8" ht="12.75">
      <c r="A487" s="66"/>
      <c r="B487" s="15"/>
      <c r="C487" s="8"/>
      <c r="D487" s="41"/>
      <c r="E487" s="9"/>
      <c r="F487" s="56" t="str">
        <f>IF(E486&gt;D486,E486-D486," ")</f>
        <v> </v>
      </c>
      <c r="G487" s="57" t="str">
        <f>IF(D486&gt;E486,D486-E486," ")</f>
        <v> </v>
      </c>
      <c r="H487" s="50"/>
    </row>
    <row r="488" spans="1:8" ht="12.75">
      <c r="A488" s="66"/>
      <c r="B488" s="15"/>
      <c r="C488" s="8"/>
      <c r="D488" s="41"/>
      <c r="E488" s="9"/>
      <c r="F488" s="9"/>
      <c r="G488" s="78"/>
      <c r="H488" s="50"/>
    </row>
    <row r="489" spans="1:8" ht="12.75">
      <c r="A489" s="66"/>
      <c r="B489" s="15"/>
      <c r="C489" s="8"/>
      <c r="D489" s="41"/>
      <c r="E489" s="9"/>
      <c r="F489" s="9"/>
      <c r="G489" s="78"/>
      <c r="H489" s="50"/>
    </row>
    <row r="490" spans="1:8" ht="12.75">
      <c r="A490" s="66"/>
      <c r="B490" s="17" t="s">
        <v>1279</v>
      </c>
      <c r="C490" s="8"/>
      <c r="D490" s="41"/>
      <c r="E490" s="9"/>
      <c r="F490" s="9"/>
      <c r="G490" s="78"/>
      <c r="H490" s="50"/>
    </row>
    <row r="491" spans="1:8" ht="12.75">
      <c r="A491" s="66"/>
      <c r="B491" s="17" t="s">
        <v>1280</v>
      </c>
      <c r="C491" s="8"/>
      <c r="D491" s="41"/>
      <c r="E491" s="9"/>
      <c r="F491" s="9"/>
      <c r="G491" s="78"/>
      <c r="H491" s="50"/>
    </row>
    <row r="492" spans="1:8" ht="12.75">
      <c r="A492" s="66"/>
      <c r="B492" s="7"/>
      <c r="C492" s="8"/>
      <c r="D492" s="41"/>
      <c r="E492" s="9"/>
      <c r="F492" s="9"/>
      <c r="G492" s="78"/>
      <c r="H492" s="50"/>
    </row>
    <row r="493" spans="1:8" ht="12.75">
      <c r="A493" s="66"/>
      <c r="B493" s="17" t="s">
        <v>1282</v>
      </c>
      <c r="C493" s="8"/>
      <c r="D493" s="41"/>
      <c r="E493" s="9"/>
      <c r="F493" s="9"/>
      <c r="G493" s="78"/>
      <c r="H493" s="50"/>
    </row>
    <row r="494" spans="1:8" ht="12.75">
      <c r="A494" s="66"/>
      <c r="B494" s="14"/>
      <c r="C494" s="8"/>
      <c r="D494" s="41"/>
      <c r="E494" s="9"/>
      <c r="F494" s="9"/>
      <c r="G494" s="78"/>
      <c r="H494" s="50"/>
    </row>
    <row r="495" spans="1:8" ht="12.75">
      <c r="A495" s="66" t="s">
        <v>656</v>
      </c>
      <c r="B495" s="7" t="s">
        <v>654</v>
      </c>
      <c r="C495" s="8">
        <v>110000000</v>
      </c>
      <c r="D495" s="41">
        <v>110000000</v>
      </c>
      <c r="E495" s="9">
        <v>96000000</v>
      </c>
      <c r="F495" s="46" t="str">
        <f>IF(E495&gt;D495,E495-D495," ")</f>
        <v> </v>
      </c>
      <c r="G495" s="47">
        <f>IF(D495&gt;E495,D495-E495," ")</f>
        <v>14000000</v>
      </c>
      <c r="H495" s="50">
        <v>14000000</v>
      </c>
    </row>
    <row r="496" spans="1:8" ht="12.75">
      <c r="A496" s="66"/>
      <c r="B496" s="7"/>
      <c r="C496" s="8"/>
      <c r="D496" s="41"/>
      <c r="E496" s="9"/>
      <c r="F496" s="9"/>
      <c r="G496" s="78"/>
      <c r="H496" s="50"/>
    </row>
    <row r="497" spans="1:8" ht="12.75">
      <c r="A497" s="66"/>
      <c r="B497" s="14" t="s">
        <v>1281</v>
      </c>
      <c r="C497" s="8">
        <v>110000000</v>
      </c>
      <c r="D497" s="42"/>
      <c r="E497" s="23"/>
      <c r="F497" s="23"/>
      <c r="G497" s="79"/>
      <c r="H497" s="71"/>
    </row>
    <row r="498" spans="1:8" ht="12.75">
      <c r="A498" s="66"/>
      <c r="B498" s="14" t="s">
        <v>1280</v>
      </c>
      <c r="C498" s="8"/>
      <c r="D498" s="43">
        <v>110000000</v>
      </c>
      <c r="E498" s="21">
        <v>96000000</v>
      </c>
      <c r="F498" s="21"/>
      <c r="G498" s="80">
        <v>14000000</v>
      </c>
      <c r="H498" s="72">
        <v>14000000</v>
      </c>
    </row>
    <row r="499" spans="1:8" ht="12.75">
      <c r="A499" s="66"/>
      <c r="B499" s="15" t="s">
        <v>1265</v>
      </c>
      <c r="C499" s="8"/>
      <c r="D499" s="41"/>
      <c r="E499" s="9"/>
      <c r="F499" s="56" t="str">
        <f>IF(E498&gt;D498,E498-D498," ")</f>
        <v> </v>
      </c>
      <c r="G499" s="82">
        <f>IF(D498&gt;E498,D498-E498," ")</f>
        <v>14000000</v>
      </c>
      <c r="H499" s="50"/>
    </row>
    <row r="500" spans="1:8" ht="12.75">
      <c r="A500" s="66"/>
      <c r="B500" s="7"/>
      <c r="C500" s="8"/>
      <c r="D500" s="41"/>
      <c r="E500" s="9"/>
      <c r="F500" s="9"/>
      <c r="G500" s="78"/>
      <c r="H500" s="50"/>
    </row>
    <row r="501" spans="1:8" ht="12.75">
      <c r="A501" s="66"/>
      <c r="B501" s="17" t="s">
        <v>657</v>
      </c>
      <c r="C501" s="8"/>
      <c r="D501" s="41"/>
      <c r="E501" s="9"/>
      <c r="F501" s="9"/>
      <c r="G501" s="78"/>
      <c r="H501" s="50"/>
    </row>
    <row r="502" spans="1:8" ht="12.75">
      <c r="A502" s="66"/>
      <c r="B502" s="17" t="s">
        <v>1284</v>
      </c>
      <c r="C502" s="8"/>
      <c r="D502" s="41"/>
      <c r="E502" s="9"/>
      <c r="F502" s="9"/>
      <c r="G502" s="78"/>
      <c r="H502" s="50"/>
    </row>
    <row r="503" spans="1:8" ht="12.75">
      <c r="A503" s="66"/>
      <c r="B503" s="7"/>
      <c r="C503" s="8"/>
      <c r="D503" s="41"/>
      <c r="E503" s="9"/>
      <c r="F503" s="9"/>
      <c r="G503" s="78"/>
      <c r="H503" s="50"/>
    </row>
    <row r="504" spans="1:8" ht="12.75">
      <c r="A504" s="66"/>
      <c r="B504" s="17" t="s">
        <v>1282</v>
      </c>
      <c r="C504" s="8"/>
      <c r="D504" s="41"/>
      <c r="E504" s="9"/>
      <c r="F504" s="9"/>
      <c r="G504" s="78"/>
      <c r="H504" s="50"/>
    </row>
    <row r="505" spans="1:8" ht="12.75">
      <c r="A505" s="66"/>
      <c r="B505" s="14"/>
      <c r="C505" s="8"/>
      <c r="D505" s="41"/>
      <c r="E505" s="9"/>
      <c r="F505" s="9"/>
      <c r="G505" s="78"/>
      <c r="H505" s="50"/>
    </row>
    <row r="506" spans="1:8" ht="12.75">
      <c r="A506" s="66" t="s">
        <v>658</v>
      </c>
      <c r="B506" s="7" t="s">
        <v>654</v>
      </c>
      <c r="C506" s="8">
        <v>8400000</v>
      </c>
      <c r="D506" s="41">
        <v>8400000</v>
      </c>
      <c r="E506" s="9">
        <v>8395666.38</v>
      </c>
      <c r="F506" s="46" t="str">
        <f>IF(E506&gt;D506,E506-D506," ")</f>
        <v> </v>
      </c>
      <c r="G506" s="47">
        <f>IF(D506&gt;E506,D506-E506," ")</f>
        <v>4333.61999999918</v>
      </c>
      <c r="H506" s="50">
        <v>4333.62</v>
      </c>
    </row>
    <row r="507" spans="1:8" ht="12.75">
      <c r="A507" s="66"/>
      <c r="B507" s="7"/>
      <c r="C507" s="8"/>
      <c r="D507" s="41"/>
      <c r="E507" s="9"/>
      <c r="F507" s="9"/>
      <c r="G507" s="78"/>
      <c r="H507" s="50"/>
    </row>
    <row r="508" spans="1:8" ht="12.75">
      <c r="A508" s="66"/>
      <c r="B508" s="14" t="s">
        <v>1283</v>
      </c>
      <c r="C508" s="8">
        <v>8400000</v>
      </c>
      <c r="D508" s="42"/>
      <c r="E508" s="23"/>
      <c r="F508" s="23"/>
      <c r="G508" s="79"/>
      <c r="H508" s="71"/>
    </row>
    <row r="509" spans="1:8" ht="12.75">
      <c r="A509" s="66"/>
      <c r="B509" s="14" t="s">
        <v>1284</v>
      </c>
      <c r="C509" s="8"/>
      <c r="D509" s="43">
        <f>SUM(D506:D508)</f>
        <v>8400000</v>
      </c>
      <c r="E509" s="21">
        <f>SUM(E506:E508)</f>
        <v>8395666.38</v>
      </c>
      <c r="F509" s="21"/>
      <c r="G509" s="80">
        <f>SUM(G506:G508)</f>
        <v>4333.61999999918</v>
      </c>
      <c r="H509" s="72">
        <f>SUM(H506:H508)</f>
        <v>4333.62</v>
      </c>
    </row>
    <row r="510" spans="1:8" ht="12.75">
      <c r="A510" s="66"/>
      <c r="B510" s="15" t="s">
        <v>1265</v>
      </c>
      <c r="C510" s="8"/>
      <c r="D510" s="41"/>
      <c r="E510" s="9"/>
      <c r="F510" s="56" t="str">
        <f>IF(E509&gt;D509,E509-D509," ")</f>
        <v> </v>
      </c>
      <c r="G510" s="82">
        <f>IF(D509&gt;E509,D509-E509," ")</f>
        <v>4333.61999999918</v>
      </c>
      <c r="H510" s="50"/>
    </row>
    <row r="511" spans="1:8" ht="12.75">
      <c r="A511" s="66"/>
      <c r="B511" s="15"/>
      <c r="C511" s="8"/>
      <c r="D511" s="41"/>
      <c r="E511" s="9"/>
      <c r="F511" s="9"/>
      <c r="G511" s="78"/>
      <c r="H511" s="50"/>
    </row>
    <row r="512" spans="1:8" ht="12.75">
      <c r="A512" s="66"/>
      <c r="B512" s="17" t="s">
        <v>1285</v>
      </c>
      <c r="C512" s="8"/>
      <c r="D512" s="41"/>
      <c r="E512" s="9"/>
      <c r="F512" s="9"/>
      <c r="G512" s="78"/>
      <c r="H512" s="50"/>
    </row>
    <row r="513" spans="1:8" ht="12.75">
      <c r="A513" s="66"/>
      <c r="B513" s="17" t="s">
        <v>1286</v>
      </c>
      <c r="C513" s="8"/>
      <c r="D513" s="41"/>
      <c r="E513" s="9"/>
      <c r="F513" s="9"/>
      <c r="G513" s="78"/>
      <c r="H513" s="50"/>
    </row>
    <row r="514" spans="1:8" ht="12.75">
      <c r="A514" s="66"/>
      <c r="B514" s="7"/>
      <c r="C514" s="8"/>
      <c r="D514" s="41"/>
      <c r="E514" s="9"/>
      <c r="F514" s="9"/>
      <c r="G514" s="78"/>
      <c r="H514" s="50"/>
    </row>
    <row r="515" spans="1:8" ht="12.75">
      <c r="A515" s="66"/>
      <c r="B515" s="17" t="s">
        <v>1263</v>
      </c>
      <c r="C515" s="8"/>
      <c r="D515" s="41"/>
      <c r="E515" s="9"/>
      <c r="F515" s="9"/>
      <c r="G515" s="78"/>
      <c r="H515" s="50"/>
    </row>
    <row r="516" spans="1:8" ht="12.75">
      <c r="A516" s="66" t="s">
        <v>659</v>
      </c>
      <c r="B516" s="7" t="s">
        <v>534</v>
      </c>
      <c r="C516" s="8">
        <v>1779000</v>
      </c>
      <c r="D516" s="41">
        <v>1796500</v>
      </c>
      <c r="E516" s="9">
        <v>1792712.05</v>
      </c>
      <c r="F516" s="46" t="str">
        <f>IF(E516&gt;D516,E516-D516," ")</f>
        <v> </v>
      </c>
      <c r="G516" s="47">
        <f>IF(D516&gt;E516,D516-E516," ")</f>
        <v>3787.9499999999534</v>
      </c>
      <c r="H516" s="50">
        <v>3787.95</v>
      </c>
    </row>
    <row r="517" spans="1:8" ht="12.75">
      <c r="A517" s="66"/>
      <c r="B517" s="15" t="s">
        <v>601</v>
      </c>
      <c r="C517" s="8"/>
      <c r="D517" s="44">
        <f>SUM(D516)</f>
        <v>1796500</v>
      </c>
      <c r="E517" s="22">
        <f>SUM(E516)</f>
        <v>1792712.05</v>
      </c>
      <c r="F517" s="22"/>
      <c r="G517" s="61">
        <f>SUM(G516)</f>
        <v>3787.9499999999534</v>
      </c>
      <c r="H517" s="73">
        <f>SUM(H516)</f>
        <v>3787.95</v>
      </c>
    </row>
    <row r="518" spans="2:8" ht="12.75">
      <c r="B518" s="3"/>
      <c r="C518" s="1"/>
      <c r="D518" s="45"/>
      <c r="E518" s="4"/>
      <c r="F518" s="4"/>
      <c r="G518" s="4"/>
      <c r="H518" s="50"/>
    </row>
    <row r="519" spans="2:8" ht="12.75">
      <c r="B519" s="3"/>
      <c r="C519" s="1"/>
      <c r="D519" s="45"/>
      <c r="E519" s="4"/>
      <c r="F519" s="4"/>
      <c r="G519" s="4"/>
      <c r="H519" s="50"/>
    </row>
    <row r="520" spans="2:8" ht="12.75">
      <c r="B520" s="3"/>
      <c r="C520" s="1"/>
      <c r="D520" s="45"/>
      <c r="E520" s="4"/>
      <c r="F520" s="4"/>
      <c r="G520" s="4"/>
      <c r="H520" s="50"/>
    </row>
    <row r="521" spans="1:8" ht="12.75">
      <c r="A521" s="66"/>
      <c r="B521" s="7"/>
      <c r="C521" s="8"/>
      <c r="D521" s="41"/>
      <c r="E521" s="9"/>
      <c r="F521" s="9"/>
      <c r="G521" s="78"/>
      <c r="H521" s="50"/>
    </row>
    <row r="522" spans="1:8" ht="12.75">
      <c r="A522" s="66"/>
      <c r="B522" s="17" t="s">
        <v>1285</v>
      </c>
      <c r="C522" s="8"/>
      <c r="D522" s="41"/>
      <c r="E522" s="9"/>
      <c r="F522" s="9"/>
      <c r="G522" s="78"/>
      <c r="H522" s="50"/>
    </row>
    <row r="523" spans="1:8" ht="12.75">
      <c r="A523" s="66"/>
      <c r="B523" s="17" t="s">
        <v>660</v>
      </c>
      <c r="C523" s="8"/>
      <c r="D523" s="41"/>
      <c r="E523" s="9"/>
      <c r="F523" s="9"/>
      <c r="G523" s="78"/>
      <c r="H523" s="50"/>
    </row>
    <row r="524" spans="1:8" ht="12.75">
      <c r="A524" s="66"/>
      <c r="B524" s="17"/>
      <c r="C524" s="8"/>
      <c r="D524" s="41"/>
      <c r="E524" s="9"/>
      <c r="F524" s="9"/>
      <c r="G524" s="78"/>
      <c r="H524" s="50"/>
    </row>
    <row r="525" spans="1:8" ht="12.75">
      <c r="A525" s="66"/>
      <c r="B525" s="15" t="s">
        <v>598</v>
      </c>
      <c r="C525" s="8"/>
      <c r="D525" s="41">
        <f>D517</f>
        <v>1796500</v>
      </c>
      <c r="E525" s="9">
        <f>E517</f>
        <v>1792712.05</v>
      </c>
      <c r="F525" s="9"/>
      <c r="G525" s="78">
        <f>G517</f>
        <v>3787.9499999999534</v>
      </c>
      <c r="H525" s="50">
        <f>H517</f>
        <v>3787.95</v>
      </c>
    </row>
    <row r="526" spans="1:8" ht="12.75">
      <c r="A526" s="66"/>
      <c r="B526" s="7"/>
      <c r="C526" s="8"/>
      <c r="D526" s="41"/>
      <c r="E526" s="9"/>
      <c r="F526" s="9"/>
      <c r="G526" s="78"/>
      <c r="H526" s="50"/>
    </row>
    <row r="527" spans="1:8" ht="12.75">
      <c r="A527" s="66"/>
      <c r="B527" s="17" t="s">
        <v>1264</v>
      </c>
      <c r="C527" s="8"/>
      <c r="D527" s="41"/>
      <c r="E527" s="9"/>
      <c r="F527" s="9"/>
      <c r="G527" s="78"/>
      <c r="H527" s="50"/>
    </row>
    <row r="528" spans="1:8" ht="12.75">
      <c r="A528" s="66" t="s">
        <v>661</v>
      </c>
      <c r="B528" s="7" t="s">
        <v>554</v>
      </c>
      <c r="C528" s="8">
        <v>65000</v>
      </c>
      <c r="D528" s="41">
        <v>65000</v>
      </c>
      <c r="E528" s="9">
        <v>65000</v>
      </c>
      <c r="F528" s="46" t="str">
        <f aca="true" t="shared" si="30" ref="F528:F550">IF(E528&gt;D528,E528-D528," ")</f>
        <v> </v>
      </c>
      <c r="G528" s="47" t="str">
        <f aca="true" t="shared" si="31" ref="G528:G550">IF(D528&gt;E528,D528-E528," ")</f>
        <v> </v>
      </c>
      <c r="H528" s="50">
        <v>0</v>
      </c>
    </row>
    <row r="529" spans="1:8" ht="12.75">
      <c r="A529" s="67" t="s">
        <v>536</v>
      </c>
      <c r="B529" s="7" t="s">
        <v>555</v>
      </c>
      <c r="C529" s="8">
        <v>150000</v>
      </c>
      <c r="D529" s="41">
        <v>175000</v>
      </c>
      <c r="E529" s="9">
        <v>296880</v>
      </c>
      <c r="F529" s="46">
        <f t="shared" si="30"/>
        <v>121880</v>
      </c>
      <c r="G529" s="47" t="str">
        <f t="shared" si="31"/>
        <v> </v>
      </c>
      <c r="H529" s="50">
        <v>-121880</v>
      </c>
    </row>
    <row r="530" spans="1:8" ht="12.75">
      <c r="A530" s="67" t="s">
        <v>538</v>
      </c>
      <c r="B530" s="7" t="s">
        <v>579</v>
      </c>
      <c r="C530" s="8">
        <v>1000</v>
      </c>
      <c r="D530" s="41">
        <v>1000</v>
      </c>
      <c r="E530" s="9">
        <v>1000</v>
      </c>
      <c r="F530" s="46" t="str">
        <f t="shared" si="30"/>
        <v> </v>
      </c>
      <c r="G530" s="47" t="str">
        <f t="shared" si="31"/>
        <v> </v>
      </c>
      <c r="H530" s="50">
        <v>0</v>
      </c>
    </row>
    <row r="531" spans="1:8" ht="12.75">
      <c r="A531" s="67" t="s">
        <v>539</v>
      </c>
      <c r="B531" s="7" t="s">
        <v>556</v>
      </c>
      <c r="C531" s="8">
        <v>50000</v>
      </c>
      <c r="D531" s="41">
        <v>39500</v>
      </c>
      <c r="E531" s="9">
        <v>38299.92</v>
      </c>
      <c r="F531" s="46" t="str">
        <f t="shared" si="30"/>
        <v> </v>
      </c>
      <c r="G531" s="47">
        <f t="shared" si="31"/>
        <v>1200.0800000000017</v>
      </c>
      <c r="H531" s="50">
        <v>1200.08</v>
      </c>
    </row>
    <row r="532" spans="1:8" ht="12.75">
      <c r="A532" s="67" t="s">
        <v>540</v>
      </c>
      <c r="B532" s="7" t="s">
        <v>557</v>
      </c>
      <c r="C532" s="8">
        <v>50000</v>
      </c>
      <c r="D532" s="41">
        <v>98500</v>
      </c>
      <c r="E532" s="9">
        <v>95253.82</v>
      </c>
      <c r="F532" s="46" t="str">
        <f t="shared" si="30"/>
        <v> </v>
      </c>
      <c r="G532" s="47">
        <f t="shared" si="31"/>
        <v>3246.179999999993</v>
      </c>
      <c r="H532" s="50">
        <v>3246.18</v>
      </c>
    </row>
    <row r="533" spans="1:8" ht="12.75">
      <c r="A533" s="67" t="s">
        <v>541</v>
      </c>
      <c r="B533" s="7" t="s">
        <v>558</v>
      </c>
      <c r="C533" s="8">
        <v>75000</v>
      </c>
      <c r="D533" s="41">
        <v>105000</v>
      </c>
      <c r="E533" s="9">
        <v>135374.2</v>
      </c>
      <c r="F533" s="46">
        <f t="shared" si="30"/>
        <v>30374.20000000001</v>
      </c>
      <c r="G533" s="47" t="str">
        <f t="shared" si="31"/>
        <v> </v>
      </c>
      <c r="H533" s="50">
        <v>-30374.2</v>
      </c>
    </row>
    <row r="534" spans="1:8" ht="12.75">
      <c r="A534" s="67" t="s">
        <v>577</v>
      </c>
      <c r="B534" s="7" t="s">
        <v>580</v>
      </c>
      <c r="C534" s="8">
        <v>360000</v>
      </c>
      <c r="D534" s="41">
        <v>360600</v>
      </c>
      <c r="E534" s="9">
        <v>360599.75</v>
      </c>
      <c r="F534" s="46" t="str">
        <f t="shared" si="30"/>
        <v> </v>
      </c>
      <c r="G534" s="47">
        <f t="shared" si="31"/>
        <v>0.25</v>
      </c>
      <c r="H534" s="50">
        <v>0.25</v>
      </c>
    </row>
    <row r="535" spans="1:8" ht="12.75">
      <c r="A535" s="67" t="s">
        <v>542</v>
      </c>
      <c r="B535" s="7" t="s">
        <v>1744</v>
      </c>
      <c r="C535" s="8">
        <v>100000</v>
      </c>
      <c r="D535" s="41">
        <v>100000</v>
      </c>
      <c r="E535" s="9">
        <v>339598.9</v>
      </c>
      <c r="F535" s="46">
        <f t="shared" si="30"/>
        <v>239598.90000000002</v>
      </c>
      <c r="G535" s="47" t="str">
        <f t="shared" si="31"/>
        <v> </v>
      </c>
      <c r="H535" s="50">
        <v>-239598.9</v>
      </c>
    </row>
    <row r="536" spans="1:8" ht="12.75">
      <c r="A536" s="67" t="s">
        <v>543</v>
      </c>
      <c r="B536" s="7" t="s">
        <v>559</v>
      </c>
      <c r="C536" s="8">
        <v>100000</v>
      </c>
      <c r="D536" s="41">
        <v>130500</v>
      </c>
      <c r="E536" s="9">
        <v>122083.8</v>
      </c>
      <c r="F536" s="46" t="str">
        <f t="shared" si="30"/>
        <v> </v>
      </c>
      <c r="G536" s="47">
        <f t="shared" si="31"/>
        <v>8416.199999999997</v>
      </c>
      <c r="H536" s="50">
        <v>8416.2</v>
      </c>
    </row>
    <row r="537" spans="1:8" ht="12.75">
      <c r="A537" s="67" t="s">
        <v>544</v>
      </c>
      <c r="B537" s="7" t="s">
        <v>1353</v>
      </c>
      <c r="C537" s="8"/>
      <c r="D537" s="41"/>
      <c r="E537" s="9"/>
      <c r="F537" s="46" t="str">
        <f t="shared" si="30"/>
        <v> </v>
      </c>
      <c r="G537" s="47" t="str">
        <f t="shared" si="31"/>
        <v> </v>
      </c>
      <c r="H537" s="50"/>
    </row>
    <row r="538" spans="1:8" ht="12.75">
      <c r="A538" s="67"/>
      <c r="B538" s="7" t="s">
        <v>571</v>
      </c>
      <c r="C538" s="8">
        <v>30000</v>
      </c>
      <c r="D538" s="41">
        <v>30000</v>
      </c>
      <c r="E538" s="9">
        <v>72415.57</v>
      </c>
      <c r="F538" s="46">
        <f t="shared" si="30"/>
        <v>42415.57000000001</v>
      </c>
      <c r="G538" s="47" t="str">
        <f t="shared" si="31"/>
        <v> </v>
      </c>
      <c r="H538" s="50">
        <v>-42415.57</v>
      </c>
    </row>
    <row r="539" spans="1:8" ht="12.75">
      <c r="A539" s="67" t="s">
        <v>578</v>
      </c>
      <c r="B539" s="7" t="s">
        <v>560</v>
      </c>
      <c r="C539" s="8">
        <v>100000</v>
      </c>
      <c r="D539" s="41">
        <v>39400</v>
      </c>
      <c r="E539" s="9">
        <v>37220</v>
      </c>
      <c r="F539" s="46" t="str">
        <f t="shared" si="30"/>
        <v> </v>
      </c>
      <c r="G539" s="47">
        <f t="shared" si="31"/>
        <v>2180</v>
      </c>
      <c r="H539" s="50">
        <v>2180</v>
      </c>
    </row>
    <row r="540" spans="1:8" ht="12.75">
      <c r="A540" s="67" t="s">
        <v>545</v>
      </c>
      <c r="B540" s="7" t="s">
        <v>561</v>
      </c>
      <c r="C540" s="8">
        <v>85000</v>
      </c>
      <c r="D540" s="41">
        <v>120000</v>
      </c>
      <c r="E540" s="9">
        <v>119910</v>
      </c>
      <c r="F540" s="46" t="str">
        <f t="shared" si="30"/>
        <v> </v>
      </c>
      <c r="G540" s="47">
        <f t="shared" si="31"/>
        <v>90</v>
      </c>
      <c r="H540" s="50">
        <v>90</v>
      </c>
    </row>
    <row r="541" spans="1:8" ht="12.75">
      <c r="A541" s="67" t="s">
        <v>546</v>
      </c>
      <c r="B541" s="7" t="s">
        <v>562</v>
      </c>
      <c r="C541" s="8">
        <v>50000</v>
      </c>
      <c r="D541" s="41">
        <v>0</v>
      </c>
      <c r="E541" s="9">
        <v>0</v>
      </c>
      <c r="F541" s="46" t="str">
        <f t="shared" si="30"/>
        <v> </v>
      </c>
      <c r="G541" s="47" t="str">
        <f t="shared" si="31"/>
        <v> </v>
      </c>
      <c r="H541" s="50">
        <v>0</v>
      </c>
    </row>
    <row r="542" spans="1:8" ht="12.75">
      <c r="A542" s="67" t="s">
        <v>547</v>
      </c>
      <c r="B542" s="7" t="s">
        <v>662</v>
      </c>
      <c r="C542" s="8">
        <v>25000</v>
      </c>
      <c r="D542" s="41">
        <v>0</v>
      </c>
      <c r="E542" s="9">
        <v>0</v>
      </c>
      <c r="F542" s="46" t="str">
        <f t="shared" si="30"/>
        <v> </v>
      </c>
      <c r="G542" s="47" t="str">
        <f t="shared" si="31"/>
        <v> </v>
      </c>
      <c r="H542" s="50">
        <v>0</v>
      </c>
    </row>
    <row r="543" spans="1:8" ht="12.75">
      <c r="A543" s="67" t="s">
        <v>548</v>
      </c>
      <c r="B543" s="7" t="s">
        <v>564</v>
      </c>
      <c r="C543" s="8">
        <v>50000</v>
      </c>
      <c r="D543" s="41">
        <v>200000</v>
      </c>
      <c r="E543" s="9">
        <v>189170.75</v>
      </c>
      <c r="F543" s="46" t="str">
        <f t="shared" si="30"/>
        <v> </v>
      </c>
      <c r="G543" s="47">
        <f t="shared" si="31"/>
        <v>10829.25</v>
      </c>
      <c r="H543" s="50">
        <v>10829.25</v>
      </c>
    </row>
    <row r="544" spans="1:8" ht="12.75">
      <c r="A544" s="67" t="s">
        <v>549</v>
      </c>
      <c r="B544" s="7" t="s">
        <v>565</v>
      </c>
      <c r="C544" s="8">
        <v>15000</v>
      </c>
      <c r="D544" s="41">
        <v>3000</v>
      </c>
      <c r="E544" s="9">
        <v>2970</v>
      </c>
      <c r="F544" s="46" t="str">
        <f t="shared" si="30"/>
        <v> </v>
      </c>
      <c r="G544" s="47">
        <f t="shared" si="31"/>
        <v>30</v>
      </c>
      <c r="H544" s="50">
        <v>30</v>
      </c>
    </row>
    <row r="545" spans="1:8" ht="12.75">
      <c r="A545" s="67" t="s">
        <v>612</v>
      </c>
      <c r="B545" s="7" t="s">
        <v>613</v>
      </c>
      <c r="C545" s="8">
        <v>50000</v>
      </c>
      <c r="D545" s="41">
        <v>3000</v>
      </c>
      <c r="E545" s="9">
        <v>0</v>
      </c>
      <c r="F545" s="46" t="str">
        <f t="shared" si="30"/>
        <v> </v>
      </c>
      <c r="G545" s="47">
        <f t="shared" si="31"/>
        <v>3000</v>
      </c>
      <c r="H545" s="50">
        <v>3000</v>
      </c>
    </row>
    <row r="546" spans="1:8" ht="12.75">
      <c r="A546" s="67" t="s">
        <v>551</v>
      </c>
      <c r="B546" s="7" t="s">
        <v>567</v>
      </c>
      <c r="C546" s="8">
        <v>100000</v>
      </c>
      <c r="D546" s="41">
        <v>0</v>
      </c>
      <c r="E546" s="9">
        <v>0</v>
      </c>
      <c r="F546" s="46" t="str">
        <f t="shared" si="30"/>
        <v> </v>
      </c>
      <c r="G546" s="47" t="str">
        <f t="shared" si="31"/>
        <v> </v>
      </c>
      <c r="H546" s="50">
        <v>0</v>
      </c>
    </row>
    <row r="547" spans="1:8" ht="12.75">
      <c r="A547" s="67" t="s">
        <v>552</v>
      </c>
      <c r="B547" s="7" t="s">
        <v>582</v>
      </c>
      <c r="C547" s="8">
        <v>15000</v>
      </c>
      <c r="D547" s="41">
        <v>11000</v>
      </c>
      <c r="E547" s="9">
        <v>10211.25</v>
      </c>
      <c r="F547" s="46" t="str">
        <f t="shared" si="30"/>
        <v> </v>
      </c>
      <c r="G547" s="47">
        <f t="shared" si="31"/>
        <v>788.75</v>
      </c>
      <c r="H547" s="50">
        <v>788.75</v>
      </c>
    </row>
    <row r="548" spans="1:8" ht="12.75">
      <c r="A548" s="67" t="s">
        <v>663</v>
      </c>
      <c r="B548" s="7" t="s">
        <v>664</v>
      </c>
      <c r="C548" s="8">
        <v>50000</v>
      </c>
      <c r="D548" s="41">
        <v>22000</v>
      </c>
      <c r="E548" s="9">
        <v>22000</v>
      </c>
      <c r="F548" s="46" t="str">
        <f t="shared" si="30"/>
        <v> </v>
      </c>
      <c r="G548" s="47" t="str">
        <f t="shared" si="31"/>
        <v> </v>
      </c>
      <c r="H548" s="50">
        <v>0</v>
      </c>
    </row>
    <row r="549" spans="1:8" ht="12.75">
      <c r="A549" s="67" t="s">
        <v>553</v>
      </c>
      <c r="B549" s="7" t="s">
        <v>568</v>
      </c>
      <c r="C549" s="8">
        <v>200000</v>
      </c>
      <c r="D549" s="41">
        <v>200000</v>
      </c>
      <c r="E549" s="9">
        <v>192934.44</v>
      </c>
      <c r="F549" s="46" t="str">
        <f t="shared" si="30"/>
        <v> </v>
      </c>
      <c r="G549" s="47">
        <f t="shared" si="31"/>
        <v>7065.559999999998</v>
      </c>
      <c r="H549" s="50">
        <v>7065.56</v>
      </c>
    </row>
    <row r="550" spans="1:8" ht="12.75">
      <c r="A550" s="66"/>
      <c r="B550" s="7"/>
      <c r="C550" s="8"/>
      <c r="D550" s="41"/>
      <c r="E550" s="9"/>
      <c r="F550" s="46" t="str">
        <f t="shared" si="30"/>
        <v> </v>
      </c>
      <c r="G550" s="47" t="str">
        <f t="shared" si="31"/>
        <v> </v>
      </c>
      <c r="H550" s="50"/>
    </row>
    <row r="551" spans="1:8" ht="12.75">
      <c r="A551" s="66"/>
      <c r="B551" s="14" t="s">
        <v>1287</v>
      </c>
      <c r="C551" s="8">
        <v>3500000</v>
      </c>
      <c r="D551" s="42"/>
      <c r="E551" s="23"/>
      <c r="F551" s="23"/>
      <c r="G551" s="79"/>
      <c r="H551" s="71"/>
    </row>
    <row r="552" spans="1:9" ht="12.75">
      <c r="A552" s="66"/>
      <c r="B552" s="14" t="s">
        <v>1286</v>
      </c>
      <c r="C552" s="8"/>
      <c r="D552" s="43">
        <f>SUM(D525:D550)</f>
        <v>3500000</v>
      </c>
      <c r="E552" s="21">
        <f>SUM(E525:E550)</f>
        <v>3893634.4499999993</v>
      </c>
      <c r="F552" s="21">
        <f>SUM(F525:F550)</f>
        <v>434268.67000000004</v>
      </c>
      <c r="G552" s="80">
        <f>SUM(G525:G550)</f>
        <v>40634.21999999994</v>
      </c>
      <c r="H552" s="72">
        <f>SUM(H525:H550)</f>
        <v>-393634.45</v>
      </c>
      <c r="I552" s="48">
        <f>F552-G552</f>
        <v>393634.45000000007</v>
      </c>
    </row>
    <row r="553" spans="1:8" ht="12.75">
      <c r="A553" s="66"/>
      <c r="B553" s="15" t="s">
        <v>460</v>
      </c>
      <c r="C553" s="8"/>
      <c r="D553" s="41"/>
      <c r="E553" s="9"/>
      <c r="F553" s="83">
        <f>IF(E552&gt;D552,E552-D552," ")</f>
        <v>393634.44999999925</v>
      </c>
      <c r="G553" s="57" t="str">
        <f>IF(D552&gt;E552,D552-E552," ")</f>
        <v> </v>
      </c>
      <c r="H553" s="50"/>
    </row>
    <row r="554" spans="1:8" ht="12.75">
      <c r="A554" s="66"/>
      <c r="B554" s="7"/>
      <c r="C554" s="8"/>
      <c r="D554" s="41"/>
      <c r="E554" s="9"/>
      <c r="F554" s="9"/>
      <c r="G554" s="78"/>
      <c r="H554" s="50"/>
    </row>
    <row r="555" spans="1:8" ht="12.75">
      <c r="A555" s="66"/>
      <c r="B555" s="7"/>
      <c r="C555" s="8"/>
      <c r="D555" s="41"/>
      <c r="E555" s="9"/>
      <c r="F555" s="9"/>
      <c r="G555" s="78"/>
      <c r="H555" s="50"/>
    </row>
    <row r="556" spans="1:8" ht="12.75">
      <c r="A556" s="64"/>
      <c r="B556" s="17" t="s">
        <v>84</v>
      </c>
      <c r="C556" s="8"/>
      <c r="D556" s="41"/>
      <c r="E556" s="9"/>
      <c r="F556" s="9"/>
      <c r="G556" s="78"/>
      <c r="H556" s="50"/>
    </row>
    <row r="557" spans="1:8" ht="12.75">
      <c r="A557" s="64"/>
      <c r="B557" s="7"/>
      <c r="C557" s="8"/>
      <c r="D557" s="41"/>
      <c r="E557" s="9"/>
      <c r="F557" s="9"/>
      <c r="G557" s="78"/>
      <c r="H557" s="50"/>
    </row>
    <row r="558" spans="1:8" ht="12.75">
      <c r="A558" s="64"/>
      <c r="B558" s="17" t="s">
        <v>665</v>
      </c>
      <c r="C558" s="8"/>
      <c r="D558" s="41"/>
      <c r="E558" s="9"/>
      <c r="F558" s="9"/>
      <c r="G558" s="78"/>
      <c r="H558" s="50"/>
    </row>
    <row r="559" spans="1:8" ht="12.75">
      <c r="A559" s="64"/>
      <c r="B559" s="7"/>
      <c r="C559" s="8"/>
      <c r="D559" s="41"/>
      <c r="E559" s="9"/>
      <c r="F559" s="9"/>
      <c r="G559" s="78"/>
      <c r="H559" s="50"/>
    </row>
    <row r="560" spans="1:8" ht="12.75">
      <c r="A560" s="64"/>
      <c r="B560" s="17" t="s">
        <v>1263</v>
      </c>
      <c r="C560" s="8"/>
      <c r="D560" s="41"/>
      <c r="E560" s="9"/>
      <c r="F560" s="9"/>
      <c r="G560" s="78"/>
      <c r="H560" s="50"/>
    </row>
    <row r="561" spans="1:8" ht="12.75">
      <c r="A561" s="66" t="s">
        <v>666</v>
      </c>
      <c r="B561" s="7" t="s">
        <v>534</v>
      </c>
      <c r="C561" s="8">
        <v>18780000</v>
      </c>
      <c r="D561" s="41">
        <v>18930000</v>
      </c>
      <c r="E561" s="9">
        <v>18829595.71</v>
      </c>
      <c r="F561" s="46" t="str">
        <f>IF(E561&gt;D561,E561-D561," ")</f>
        <v> </v>
      </c>
      <c r="G561" s="47">
        <f>IF(D561&gt;E561,D561-E561," ")</f>
        <v>100404.2899999991</v>
      </c>
      <c r="H561" s="50">
        <v>100404.29</v>
      </c>
    </row>
    <row r="562" spans="1:8" ht="12.75">
      <c r="A562" s="66"/>
      <c r="B562" s="7"/>
      <c r="C562" s="8"/>
      <c r="D562" s="41"/>
      <c r="E562" s="9"/>
      <c r="F562" s="9"/>
      <c r="G562" s="78"/>
      <c r="H562" s="50"/>
    </row>
    <row r="563" spans="1:8" ht="12.75">
      <c r="A563" s="66"/>
      <c r="B563" s="17" t="s">
        <v>1264</v>
      </c>
      <c r="C563" s="8"/>
      <c r="D563" s="41"/>
      <c r="E563" s="9"/>
      <c r="F563" s="9"/>
      <c r="G563" s="78"/>
      <c r="H563" s="50"/>
    </row>
    <row r="564" spans="1:8" ht="12.75">
      <c r="A564" s="66" t="s">
        <v>667</v>
      </c>
      <c r="B564" s="7" t="s">
        <v>554</v>
      </c>
      <c r="C564" s="8">
        <v>10</v>
      </c>
      <c r="D564" s="41">
        <v>10</v>
      </c>
      <c r="E564" s="9">
        <v>0</v>
      </c>
      <c r="F564" s="46" t="str">
        <f aca="true" t="shared" si="32" ref="F564:F575">IF(E564&gt;D564,E564-D564," ")</f>
        <v> </v>
      </c>
      <c r="G564" s="47">
        <f aca="true" t="shared" si="33" ref="G564:G575">IF(D564&gt;E564,D564-E564," ")</f>
        <v>10</v>
      </c>
      <c r="H564" s="50">
        <v>10</v>
      </c>
    </row>
    <row r="565" spans="1:8" ht="12.75">
      <c r="A565" s="67" t="s">
        <v>536</v>
      </c>
      <c r="B565" s="7" t="s">
        <v>555</v>
      </c>
      <c r="C565" s="8">
        <v>900000</v>
      </c>
      <c r="D565" s="41">
        <v>900000</v>
      </c>
      <c r="E565" s="9">
        <v>1074182.35</v>
      </c>
      <c r="F565" s="46">
        <f t="shared" si="32"/>
        <v>174182.3500000001</v>
      </c>
      <c r="G565" s="47" t="str">
        <f t="shared" si="33"/>
        <v> </v>
      </c>
      <c r="H565" s="50">
        <v>-174182.35</v>
      </c>
    </row>
    <row r="566" spans="1:8" ht="12.75">
      <c r="A566" s="67" t="s">
        <v>538</v>
      </c>
      <c r="B566" s="7" t="s">
        <v>579</v>
      </c>
      <c r="C566" s="8">
        <v>24990</v>
      </c>
      <c r="D566" s="41">
        <v>24990</v>
      </c>
      <c r="E566" s="9">
        <v>20682.91</v>
      </c>
      <c r="F566" s="46" t="str">
        <f t="shared" si="32"/>
        <v> </v>
      </c>
      <c r="G566" s="47">
        <f t="shared" si="33"/>
        <v>4307.09</v>
      </c>
      <c r="H566" s="50">
        <v>4307.09</v>
      </c>
    </row>
    <row r="567" spans="1:8" ht="12.75">
      <c r="A567" s="67" t="s">
        <v>539</v>
      </c>
      <c r="B567" s="7" t="s">
        <v>556</v>
      </c>
      <c r="C567" s="8">
        <v>475000</v>
      </c>
      <c r="D567" s="41">
        <v>475000</v>
      </c>
      <c r="E567" s="9">
        <v>988399.42</v>
      </c>
      <c r="F567" s="46">
        <f t="shared" si="32"/>
        <v>513399.42000000004</v>
      </c>
      <c r="G567" s="47" t="str">
        <f t="shared" si="33"/>
        <v> </v>
      </c>
      <c r="H567" s="50">
        <v>-513399.42</v>
      </c>
    </row>
    <row r="568" spans="1:8" ht="12.75">
      <c r="A568" s="67" t="s">
        <v>540</v>
      </c>
      <c r="B568" s="7" t="s">
        <v>557</v>
      </c>
      <c r="C568" s="8">
        <v>775000</v>
      </c>
      <c r="D568" s="41">
        <v>925000</v>
      </c>
      <c r="E568" s="9">
        <v>1089560.58</v>
      </c>
      <c r="F568" s="46">
        <f t="shared" si="32"/>
        <v>164560.58000000007</v>
      </c>
      <c r="G568" s="47" t="str">
        <f t="shared" si="33"/>
        <v> </v>
      </c>
      <c r="H568" s="50">
        <v>-164560.58</v>
      </c>
    </row>
    <row r="569" spans="1:8" ht="12.75">
      <c r="A569" s="67" t="s">
        <v>541</v>
      </c>
      <c r="B569" s="7" t="s">
        <v>558</v>
      </c>
      <c r="C569" s="8">
        <v>475000</v>
      </c>
      <c r="D569" s="41">
        <v>475000</v>
      </c>
      <c r="E569" s="9">
        <v>444242.35</v>
      </c>
      <c r="F569" s="46" t="str">
        <f t="shared" si="32"/>
        <v> </v>
      </c>
      <c r="G569" s="47">
        <f t="shared" si="33"/>
        <v>30757.650000000023</v>
      </c>
      <c r="H569" s="50">
        <v>30757.65</v>
      </c>
    </row>
    <row r="570" spans="1:8" ht="12.75">
      <c r="A570" s="67" t="s">
        <v>577</v>
      </c>
      <c r="B570" s="7" t="s">
        <v>580</v>
      </c>
      <c r="C570" s="8">
        <v>130000</v>
      </c>
      <c r="D570" s="41">
        <v>130000</v>
      </c>
      <c r="E570" s="9">
        <v>128925.12</v>
      </c>
      <c r="F570" s="46" t="str">
        <f t="shared" si="32"/>
        <v> </v>
      </c>
      <c r="G570" s="47">
        <f t="shared" si="33"/>
        <v>1074.8800000000047</v>
      </c>
      <c r="H570" s="50">
        <v>1074.88</v>
      </c>
    </row>
    <row r="571" spans="1:8" ht="12.75">
      <c r="A571" s="67" t="s">
        <v>542</v>
      </c>
      <c r="B571" s="7" t="s">
        <v>581</v>
      </c>
      <c r="C571" s="8">
        <v>375000</v>
      </c>
      <c r="D571" s="41">
        <v>675000</v>
      </c>
      <c r="E571" s="9">
        <v>634700.98</v>
      </c>
      <c r="F571" s="46" t="str">
        <f t="shared" si="32"/>
        <v> </v>
      </c>
      <c r="G571" s="47">
        <f t="shared" si="33"/>
        <v>40299.02000000002</v>
      </c>
      <c r="H571" s="50">
        <v>40299.02</v>
      </c>
    </row>
    <row r="572" spans="1:8" ht="12.75">
      <c r="A572" s="67" t="s">
        <v>543</v>
      </c>
      <c r="B572" s="7" t="s">
        <v>559</v>
      </c>
      <c r="C572" s="8">
        <v>150000</v>
      </c>
      <c r="D572" s="41">
        <v>125000</v>
      </c>
      <c r="E572" s="9">
        <v>95984</v>
      </c>
      <c r="F572" s="46" t="str">
        <f t="shared" si="32"/>
        <v> </v>
      </c>
      <c r="G572" s="47">
        <f t="shared" si="33"/>
        <v>29016</v>
      </c>
      <c r="H572" s="50">
        <v>29016</v>
      </c>
    </row>
    <row r="573" spans="1:8" ht="12.75">
      <c r="A573" s="67" t="s">
        <v>544</v>
      </c>
      <c r="B573" s="7" t="s">
        <v>1353</v>
      </c>
      <c r="C573" s="8"/>
      <c r="D573" s="41"/>
      <c r="E573" s="9"/>
      <c r="F573" s="46" t="str">
        <f t="shared" si="32"/>
        <v> </v>
      </c>
      <c r="G573" s="47" t="str">
        <f t="shared" si="33"/>
        <v> </v>
      </c>
      <c r="H573" s="50"/>
    </row>
    <row r="574" spans="1:8" ht="12.75">
      <c r="A574" s="67"/>
      <c r="B574" s="7" t="s">
        <v>571</v>
      </c>
      <c r="C574" s="8">
        <v>100000</v>
      </c>
      <c r="D574" s="41">
        <v>100000</v>
      </c>
      <c r="E574" s="9">
        <v>2832988.3</v>
      </c>
      <c r="F574" s="46">
        <f t="shared" si="32"/>
        <v>2732988.3</v>
      </c>
      <c r="G574" s="47" t="str">
        <f t="shared" si="33"/>
        <v> </v>
      </c>
      <c r="H574" s="50">
        <v>-2732988.3</v>
      </c>
    </row>
    <row r="575" spans="1:8" ht="12.75">
      <c r="A575" s="67" t="s">
        <v>578</v>
      </c>
      <c r="B575" s="7" t="s">
        <v>560</v>
      </c>
      <c r="C575" s="8">
        <v>25000</v>
      </c>
      <c r="D575" s="41">
        <v>25000</v>
      </c>
      <c r="E575" s="9">
        <v>16000</v>
      </c>
      <c r="F575" s="46" t="str">
        <f t="shared" si="32"/>
        <v> </v>
      </c>
      <c r="G575" s="47">
        <f t="shared" si="33"/>
        <v>9000</v>
      </c>
      <c r="H575" s="50">
        <v>9000</v>
      </c>
    </row>
    <row r="576" spans="1:8" ht="12.75">
      <c r="A576" s="67"/>
      <c r="B576" s="15" t="s">
        <v>601</v>
      </c>
      <c r="C576" s="8"/>
      <c r="D576" s="44">
        <f>SUM(D561:D575)</f>
        <v>22785000</v>
      </c>
      <c r="E576" s="22">
        <f>SUM(E561:E575)</f>
        <v>26155261.72000001</v>
      </c>
      <c r="F576" s="22">
        <f>SUM(F561:F575)</f>
        <v>3585130.65</v>
      </c>
      <c r="G576" s="61">
        <f>SUM(G561:G575)</f>
        <v>214868.92999999915</v>
      </c>
      <c r="H576" s="73">
        <f>SUM(H561:H575)</f>
        <v>-3370261.7199999997</v>
      </c>
    </row>
    <row r="577" spans="1:8" ht="12.75">
      <c r="A577" s="27"/>
      <c r="B577" s="3"/>
      <c r="C577" s="1"/>
      <c r="D577" s="45"/>
      <c r="E577" s="4"/>
      <c r="F577" s="4"/>
      <c r="G577" s="4"/>
      <c r="H577" s="50"/>
    </row>
    <row r="578" spans="1:8" ht="12.75">
      <c r="A578" s="67"/>
      <c r="B578" s="7"/>
      <c r="C578" s="8"/>
      <c r="D578" s="41"/>
      <c r="E578" s="9"/>
      <c r="F578" s="9"/>
      <c r="G578" s="78"/>
      <c r="H578" s="50"/>
    </row>
    <row r="579" spans="1:8" ht="12.75">
      <c r="A579" s="67"/>
      <c r="B579" s="17" t="s">
        <v>84</v>
      </c>
      <c r="C579" s="8"/>
      <c r="D579" s="41"/>
      <c r="E579" s="9"/>
      <c r="F579" s="9"/>
      <c r="G579" s="78"/>
      <c r="H579" s="50"/>
    </row>
    <row r="580" spans="1:8" ht="12.75">
      <c r="A580" s="67"/>
      <c r="B580" s="17" t="s">
        <v>607</v>
      </c>
      <c r="C580" s="8"/>
      <c r="D580" s="41"/>
      <c r="E580" s="9"/>
      <c r="F580" s="9"/>
      <c r="G580" s="78"/>
      <c r="H580" s="50"/>
    </row>
    <row r="581" spans="1:8" ht="12.75">
      <c r="A581" s="67"/>
      <c r="B581" s="7"/>
      <c r="C581" s="8"/>
      <c r="D581" s="41"/>
      <c r="E581" s="9"/>
      <c r="F581" s="9"/>
      <c r="G581" s="78"/>
      <c r="H581" s="50"/>
    </row>
    <row r="582" spans="1:8" ht="12.75">
      <c r="A582" s="67"/>
      <c r="B582" s="17" t="s">
        <v>668</v>
      </c>
      <c r="C582" s="8"/>
      <c r="D582" s="41"/>
      <c r="E582" s="9"/>
      <c r="F582" s="9"/>
      <c r="G582" s="78"/>
      <c r="H582" s="50"/>
    </row>
    <row r="583" spans="1:8" ht="12.75">
      <c r="A583" s="67"/>
      <c r="B583" s="17"/>
      <c r="C583" s="8"/>
      <c r="D583" s="41"/>
      <c r="E583" s="9"/>
      <c r="F583" s="9"/>
      <c r="G583" s="78"/>
      <c r="H583" s="50"/>
    </row>
    <row r="584" spans="1:8" ht="12.75">
      <c r="A584" s="67"/>
      <c r="B584" s="15" t="s">
        <v>598</v>
      </c>
      <c r="C584" s="8"/>
      <c r="D584" s="41">
        <f>D576</f>
        <v>22785000</v>
      </c>
      <c r="E584" s="9">
        <f>E576</f>
        <v>26155261.72000001</v>
      </c>
      <c r="F584" s="9">
        <f>F576</f>
        <v>3585130.65</v>
      </c>
      <c r="G584" s="78">
        <f>G576</f>
        <v>214868.92999999915</v>
      </c>
      <c r="H584" s="50">
        <f>H576</f>
        <v>-3370261.7199999997</v>
      </c>
    </row>
    <row r="585" spans="1:8" ht="12.75">
      <c r="A585" s="67"/>
      <c r="B585" s="17"/>
      <c r="C585" s="8"/>
      <c r="D585" s="41"/>
      <c r="E585" s="9"/>
      <c r="F585" s="9"/>
      <c r="G585" s="78"/>
      <c r="H585" s="50"/>
    </row>
    <row r="586" spans="1:8" ht="12.75">
      <c r="A586" s="67"/>
      <c r="B586" s="17" t="s">
        <v>599</v>
      </c>
      <c r="C586" s="8"/>
      <c r="D586" s="41"/>
      <c r="E586" s="9"/>
      <c r="F586" s="9"/>
      <c r="G586" s="78"/>
      <c r="H586" s="50"/>
    </row>
    <row r="587" spans="1:8" ht="12.75">
      <c r="A587" s="67" t="s">
        <v>335</v>
      </c>
      <c r="B587" s="7" t="s">
        <v>561</v>
      </c>
      <c r="C587" s="8">
        <v>100000</v>
      </c>
      <c r="D587" s="41">
        <v>25000</v>
      </c>
      <c r="E587" s="9">
        <v>22320</v>
      </c>
      <c r="F587" s="46" t="str">
        <f>IF(E587&gt;D587,E587-D587," ")</f>
        <v> </v>
      </c>
      <c r="G587" s="47">
        <f>IF(D587&gt;E587,D587-E587," ")</f>
        <v>2680</v>
      </c>
      <c r="H587" s="50">
        <v>2680</v>
      </c>
    </row>
    <row r="588" spans="1:8" ht="12.75">
      <c r="A588" s="67" t="s">
        <v>548</v>
      </c>
      <c r="B588" s="7" t="s">
        <v>564</v>
      </c>
      <c r="C588" s="8">
        <v>75000</v>
      </c>
      <c r="D588" s="41">
        <v>75000</v>
      </c>
      <c r="E588" s="9">
        <v>29223</v>
      </c>
      <c r="F588" s="46" t="str">
        <f>IF(E588&gt;D588,E588-D588," ")</f>
        <v> </v>
      </c>
      <c r="G588" s="47">
        <f>IF(D588&gt;E588,D588-E588," ")</f>
        <v>45777</v>
      </c>
      <c r="H588" s="50">
        <v>45777</v>
      </c>
    </row>
    <row r="589" spans="1:8" ht="12.75">
      <c r="A589" s="67" t="s">
        <v>549</v>
      </c>
      <c r="B589" s="7" t="s">
        <v>565</v>
      </c>
      <c r="C589" s="8">
        <v>30000</v>
      </c>
      <c r="D589" s="41">
        <v>30000</v>
      </c>
      <c r="E589" s="9">
        <v>29700</v>
      </c>
      <c r="F589" s="46" t="str">
        <f>IF(E589&gt;D589,E589-D589," ")</f>
        <v> </v>
      </c>
      <c r="G589" s="47">
        <f>IF(D589&gt;E589,D589-E589," ")</f>
        <v>300</v>
      </c>
      <c r="H589" s="50">
        <v>300</v>
      </c>
    </row>
    <row r="590" spans="1:8" ht="12.75">
      <c r="A590" s="67" t="s">
        <v>552</v>
      </c>
      <c r="B590" s="7" t="s">
        <v>582</v>
      </c>
      <c r="C590" s="8">
        <v>20000</v>
      </c>
      <c r="D590" s="41">
        <v>20000</v>
      </c>
      <c r="E590" s="9">
        <v>14907.6</v>
      </c>
      <c r="F590" s="46" t="str">
        <f>IF(E590&gt;D590,E590-D590," ")</f>
        <v> </v>
      </c>
      <c r="G590" s="47">
        <f>IF(D590&gt;E590,D590-E590," ")</f>
        <v>5092.4</v>
      </c>
      <c r="H590" s="50">
        <v>5092.4</v>
      </c>
    </row>
    <row r="591" spans="1:8" ht="12.75">
      <c r="A591" s="67" t="s">
        <v>553</v>
      </c>
      <c r="B591" s="7" t="s">
        <v>568</v>
      </c>
      <c r="C591" s="8">
        <v>350000</v>
      </c>
      <c r="D591" s="41">
        <v>450000</v>
      </c>
      <c r="E591" s="9">
        <v>419464.23</v>
      </c>
      <c r="F591" s="46" t="str">
        <f>IF(E591&gt;D591,E591-D591," ")</f>
        <v> </v>
      </c>
      <c r="G591" s="47">
        <f>IF(D591&gt;E591,D591-E591," ")</f>
        <v>30535.77000000002</v>
      </c>
      <c r="H591" s="50">
        <v>30535.77</v>
      </c>
    </row>
    <row r="592" spans="1:8" ht="12.75">
      <c r="A592" s="66"/>
      <c r="B592" s="14" t="s">
        <v>1288</v>
      </c>
      <c r="C592" s="8">
        <v>22785000</v>
      </c>
      <c r="D592" s="44">
        <f>SUM(D584:D591)</f>
        <v>23385000</v>
      </c>
      <c r="E592" s="22">
        <f>SUM(E584:E591)</f>
        <v>26670876.550000012</v>
      </c>
      <c r="F592" s="22">
        <f>SUM(F584:F591)</f>
        <v>3585130.65</v>
      </c>
      <c r="G592" s="61">
        <f>SUM(G584:G591)</f>
        <v>299254.09999999916</v>
      </c>
      <c r="H592" s="73">
        <f>SUM(H584:H591)</f>
        <v>-3285876.55</v>
      </c>
    </row>
    <row r="593" spans="1:8" ht="12.75">
      <c r="A593" s="66"/>
      <c r="B593" s="7"/>
      <c r="C593" s="8"/>
      <c r="D593" s="41"/>
      <c r="E593" s="9"/>
      <c r="F593" s="9"/>
      <c r="G593" s="78"/>
      <c r="H593" s="50"/>
    </row>
    <row r="594" spans="1:8" ht="12.75">
      <c r="A594" s="66"/>
      <c r="B594" s="17" t="s">
        <v>669</v>
      </c>
      <c r="C594" s="8"/>
      <c r="D594" s="41"/>
      <c r="E594" s="9"/>
      <c r="F594" s="9"/>
      <c r="G594" s="78"/>
      <c r="H594" s="50"/>
    </row>
    <row r="595" spans="1:8" ht="12.75">
      <c r="A595" s="66"/>
      <c r="B595" s="17" t="s">
        <v>670</v>
      </c>
      <c r="C595" s="8"/>
      <c r="D595" s="41"/>
      <c r="E595" s="9"/>
      <c r="F595" s="9"/>
      <c r="G595" s="78"/>
      <c r="H595" s="50"/>
    </row>
    <row r="596" spans="1:8" ht="12.75">
      <c r="A596" s="66"/>
      <c r="B596" s="7"/>
      <c r="C596" s="8"/>
      <c r="D596" s="41"/>
      <c r="E596" s="9"/>
      <c r="F596" s="9"/>
      <c r="G596" s="78"/>
      <c r="H596" s="50"/>
    </row>
    <row r="597" spans="1:8" ht="12.75">
      <c r="A597" s="66"/>
      <c r="B597" s="17" t="s">
        <v>1263</v>
      </c>
      <c r="C597" s="8"/>
      <c r="D597" s="41"/>
      <c r="E597" s="9"/>
      <c r="F597" s="9"/>
      <c r="G597" s="78"/>
      <c r="H597" s="50"/>
    </row>
    <row r="598" spans="1:8" ht="12.75">
      <c r="A598" s="66" t="s">
        <v>671</v>
      </c>
      <c r="B598" s="7" t="s">
        <v>534</v>
      </c>
      <c r="C598" s="8">
        <v>16547000</v>
      </c>
      <c r="D598" s="41">
        <v>16847000</v>
      </c>
      <c r="E598" s="9">
        <v>16742614.03</v>
      </c>
      <c r="F598" s="46" t="str">
        <f>IF(E598&gt;D598,E598-D598," ")</f>
        <v> </v>
      </c>
      <c r="G598" s="47">
        <f>IF(D598&gt;E598,D598-E598," ")</f>
        <v>104385.97000000067</v>
      </c>
      <c r="H598" s="50">
        <v>104385.97</v>
      </c>
    </row>
    <row r="599" spans="1:8" ht="12.75">
      <c r="A599" s="66"/>
      <c r="B599" s="16"/>
      <c r="C599" s="8"/>
      <c r="D599" s="41"/>
      <c r="E599" s="9"/>
      <c r="F599" s="9"/>
      <c r="G599" s="78"/>
      <c r="H599" s="50"/>
    </row>
    <row r="600" spans="1:8" ht="12.75">
      <c r="A600" s="66"/>
      <c r="B600" s="17" t="s">
        <v>1264</v>
      </c>
      <c r="C600" s="8"/>
      <c r="D600" s="41"/>
      <c r="E600" s="9"/>
      <c r="F600" s="9"/>
      <c r="G600" s="78"/>
      <c r="H600" s="50"/>
    </row>
    <row r="601" spans="1:8" ht="12.75">
      <c r="A601" s="66" t="s">
        <v>672</v>
      </c>
      <c r="B601" s="7" t="s">
        <v>554</v>
      </c>
      <c r="C601" s="8">
        <v>195000</v>
      </c>
      <c r="D601" s="41">
        <v>220000</v>
      </c>
      <c r="E601" s="9">
        <v>219294.13</v>
      </c>
      <c r="F601" s="46" t="str">
        <f aca="true" t="shared" si="34" ref="F601:F624">IF(E601&gt;D601,E601-D601," ")</f>
        <v> </v>
      </c>
      <c r="G601" s="47">
        <f aca="true" t="shared" si="35" ref="G601:G624">IF(D601&gt;E601,D601-E601," ")</f>
        <v>705.8699999999953</v>
      </c>
      <c r="H601" s="50">
        <v>705.87</v>
      </c>
    </row>
    <row r="602" spans="1:8" ht="12.75">
      <c r="A602" s="67" t="s">
        <v>536</v>
      </c>
      <c r="B602" s="7" t="s">
        <v>555</v>
      </c>
      <c r="C602" s="8">
        <v>1600000</v>
      </c>
      <c r="D602" s="41">
        <v>1600000</v>
      </c>
      <c r="E602" s="9">
        <v>1795399.64</v>
      </c>
      <c r="F602" s="46">
        <f t="shared" si="34"/>
        <v>195399.6399999999</v>
      </c>
      <c r="G602" s="47" t="str">
        <f t="shared" si="35"/>
        <v> </v>
      </c>
      <c r="H602" s="50">
        <v>-195399.64</v>
      </c>
    </row>
    <row r="603" spans="1:8" ht="12.75">
      <c r="A603" s="67" t="s">
        <v>538</v>
      </c>
      <c r="B603" s="7" t="s">
        <v>579</v>
      </c>
      <c r="C603" s="8">
        <v>30000</v>
      </c>
      <c r="D603" s="41">
        <v>30000</v>
      </c>
      <c r="E603" s="9">
        <v>28370</v>
      </c>
      <c r="F603" s="46" t="str">
        <f t="shared" si="34"/>
        <v> </v>
      </c>
      <c r="G603" s="47">
        <f t="shared" si="35"/>
        <v>1630</v>
      </c>
      <c r="H603" s="50">
        <v>1630</v>
      </c>
    </row>
    <row r="604" spans="1:8" ht="12.75">
      <c r="A604" s="67" t="s">
        <v>539</v>
      </c>
      <c r="B604" s="7" t="s">
        <v>556</v>
      </c>
      <c r="C604" s="8">
        <v>400000</v>
      </c>
      <c r="D604" s="41">
        <v>540000</v>
      </c>
      <c r="E604" s="9">
        <v>533089.06</v>
      </c>
      <c r="F604" s="46" t="str">
        <f t="shared" si="34"/>
        <v> </v>
      </c>
      <c r="G604" s="47">
        <f t="shared" si="35"/>
        <v>6910.939999999944</v>
      </c>
      <c r="H604" s="50">
        <v>6910.94</v>
      </c>
    </row>
    <row r="605" spans="1:8" ht="12.75">
      <c r="A605" s="67" t="s">
        <v>540</v>
      </c>
      <c r="B605" s="7" t="s">
        <v>557</v>
      </c>
      <c r="C605" s="8">
        <v>400000</v>
      </c>
      <c r="D605" s="41">
        <v>500000</v>
      </c>
      <c r="E605" s="9">
        <v>461792.02</v>
      </c>
      <c r="F605" s="46" t="str">
        <f t="shared" si="34"/>
        <v> </v>
      </c>
      <c r="G605" s="47">
        <f t="shared" si="35"/>
        <v>38207.97999999998</v>
      </c>
      <c r="H605" s="50">
        <v>38207.98</v>
      </c>
    </row>
    <row r="606" spans="1:8" ht="12.75">
      <c r="A606" s="67" t="s">
        <v>541</v>
      </c>
      <c r="B606" s="7" t="s">
        <v>558</v>
      </c>
      <c r="C606" s="8">
        <v>1150000</v>
      </c>
      <c r="D606" s="41">
        <v>1350000</v>
      </c>
      <c r="E606" s="9">
        <v>1315578.61</v>
      </c>
      <c r="F606" s="46" t="str">
        <f t="shared" si="34"/>
        <v> </v>
      </c>
      <c r="G606" s="47">
        <f t="shared" si="35"/>
        <v>34421.3899999999</v>
      </c>
      <c r="H606" s="50">
        <v>34421.39</v>
      </c>
    </row>
    <row r="607" spans="1:8" ht="12.75">
      <c r="A607" s="67" t="s">
        <v>542</v>
      </c>
      <c r="B607" s="7" t="s">
        <v>581</v>
      </c>
      <c r="C607" s="8">
        <v>150000</v>
      </c>
      <c r="D607" s="41">
        <v>150000</v>
      </c>
      <c r="E607" s="9">
        <v>148142.91</v>
      </c>
      <c r="F607" s="46" t="str">
        <f t="shared" si="34"/>
        <v> </v>
      </c>
      <c r="G607" s="47">
        <f t="shared" si="35"/>
        <v>1857.0899999999965</v>
      </c>
      <c r="H607" s="50">
        <v>1857.09</v>
      </c>
    </row>
    <row r="608" spans="1:8" ht="12.75">
      <c r="A608" s="67" t="s">
        <v>543</v>
      </c>
      <c r="B608" s="7" t="s">
        <v>559</v>
      </c>
      <c r="C608" s="8">
        <v>200000</v>
      </c>
      <c r="D608" s="41">
        <v>200000</v>
      </c>
      <c r="E608" s="9">
        <v>169910.95</v>
      </c>
      <c r="F608" s="46" t="str">
        <f t="shared" si="34"/>
        <v> </v>
      </c>
      <c r="G608" s="47">
        <f t="shared" si="35"/>
        <v>30089.04999999999</v>
      </c>
      <c r="H608" s="50">
        <v>30089.05</v>
      </c>
    </row>
    <row r="609" spans="1:8" ht="12.75">
      <c r="A609" s="67" t="s">
        <v>544</v>
      </c>
      <c r="B609" s="7" t="s">
        <v>1353</v>
      </c>
      <c r="C609" s="8"/>
      <c r="D609" s="41"/>
      <c r="E609" s="9"/>
      <c r="F609" s="46" t="str">
        <f t="shared" si="34"/>
        <v> </v>
      </c>
      <c r="G609" s="47" t="str">
        <f t="shared" si="35"/>
        <v> </v>
      </c>
      <c r="H609" s="50"/>
    </row>
    <row r="610" spans="1:8" ht="12.75">
      <c r="A610" s="67"/>
      <c r="B610" s="7" t="s">
        <v>571</v>
      </c>
      <c r="C610" s="8">
        <v>250000</v>
      </c>
      <c r="D610" s="41">
        <v>250000</v>
      </c>
      <c r="E610" s="9">
        <v>57547.26</v>
      </c>
      <c r="F610" s="46" t="str">
        <f t="shared" si="34"/>
        <v> </v>
      </c>
      <c r="G610" s="47">
        <f t="shared" si="35"/>
        <v>192452.74</v>
      </c>
      <c r="H610" s="50">
        <v>192452.74</v>
      </c>
    </row>
    <row r="611" spans="1:8" ht="12.75">
      <c r="A611" s="67" t="s">
        <v>578</v>
      </c>
      <c r="B611" s="7" t="s">
        <v>560</v>
      </c>
      <c r="C611" s="8">
        <v>25000</v>
      </c>
      <c r="D611" s="41">
        <v>25000</v>
      </c>
      <c r="E611" s="9">
        <v>0</v>
      </c>
      <c r="F611" s="46" t="str">
        <f t="shared" si="34"/>
        <v> </v>
      </c>
      <c r="G611" s="47">
        <f t="shared" si="35"/>
        <v>25000</v>
      </c>
      <c r="H611" s="50">
        <v>25000</v>
      </c>
    </row>
    <row r="612" spans="1:8" ht="12.75">
      <c r="A612" s="67" t="s">
        <v>545</v>
      </c>
      <c r="B612" s="7" t="s">
        <v>561</v>
      </c>
      <c r="C612" s="8">
        <v>100000</v>
      </c>
      <c r="D612" s="41">
        <v>100000</v>
      </c>
      <c r="E612" s="9">
        <v>32609.25</v>
      </c>
      <c r="F612" s="46" t="str">
        <f t="shared" si="34"/>
        <v> </v>
      </c>
      <c r="G612" s="47">
        <f t="shared" si="35"/>
        <v>67390.75</v>
      </c>
      <c r="H612" s="50">
        <v>67390.75</v>
      </c>
    </row>
    <row r="613" spans="1:8" ht="12.75">
      <c r="A613" s="67" t="s">
        <v>548</v>
      </c>
      <c r="B613" s="7" t="s">
        <v>564</v>
      </c>
      <c r="C613" s="8">
        <v>175000</v>
      </c>
      <c r="D613" s="41">
        <v>175000</v>
      </c>
      <c r="E613" s="9">
        <v>168499</v>
      </c>
      <c r="F613" s="46" t="str">
        <f t="shared" si="34"/>
        <v> </v>
      </c>
      <c r="G613" s="47">
        <f t="shared" si="35"/>
        <v>6501</v>
      </c>
      <c r="H613" s="50">
        <v>6501</v>
      </c>
    </row>
    <row r="614" spans="1:8" ht="12.75">
      <c r="A614" s="67" t="s">
        <v>549</v>
      </c>
      <c r="B614" s="7" t="s">
        <v>565</v>
      </c>
      <c r="C614" s="8">
        <v>20000</v>
      </c>
      <c r="D614" s="41">
        <v>20000</v>
      </c>
      <c r="E614" s="9">
        <v>20000</v>
      </c>
      <c r="F614" s="46" t="str">
        <f t="shared" si="34"/>
        <v> </v>
      </c>
      <c r="G614" s="47" t="str">
        <f t="shared" si="35"/>
        <v> </v>
      </c>
      <c r="H614" s="50">
        <v>0</v>
      </c>
    </row>
    <row r="615" spans="1:8" ht="12.75">
      <c r="A615" s="67" t="s">
        <v>550</v>
      </c>
      <c r="B615" s="7" t="s">
        <v>673</v>
      </c>
      <c r="C615" s="8">
        <v>2500000</v>
      </c>
      <c r="D615" s="41">
        <v>2500000</v>
      </c>
      <c r="E615" s="9">
        <v>2454319.1</v>
      </c>
      <c r="F615" s="46" t="str">
        <f t="shared" si="34"/>
        <v> </v>
      </c>
      <c r="G615" s="47">
        <f t="shared" si="35"/>
        <v>45680.89999999991</v>
      </c>
      <c r="H615" s="50">
        <v>45680.9</v>
      </c>
    </row>
    <row r="616" spans="1:8" ht="12.75">
      <c r="A616" s="67" t="s">
        <v>551</v>
      </c>
      <c r="B616" s="7" t="s">
        <v>674</v>
      </c>
      <c r="C616" s="8">
        <v>1000000</v>
      </c>
      <c r="D616" s="41">
        <v>355000</v>
      </c>
      <c r="E616" s="9">
        <v>24211.06</v>
      </c>
      <c r="F616" s="46" t="str">
        <f t="shared" si="34"/>
        <v> </v>
      </c>
      <c r="G616" s="47">
        <f t="shared" si="35"/>
        <v>330788.94</v>
      </c>
      <c r="H616" s="50">
        <v>330788.94</v>
      </c>
    </row>
    <row r="617" spans="1:8" ht="12.75">
      <c r="A617" s="67" t="s">
        <v>675</v>
      </c>
      <c r="B617" s="7" t="s">
        <v>676</v>
      </c>
      <c r="C617" s="8"/>
      <c r="D617" s="41"/>
      <c r="E617" s="9"/>
      <c r="F617" s="46" t="str">
        <f t="shared" si="34"/>
        <v> </v>
      </c>
      <c r="G617" s="47" t="str">
        <f t="shared" si="35"/>
        <v> </v>
      </c>
      <c r="H617" s="50"/>
    </row>
    <row r="618" spans="1:8" ht="12.75">
      <c r="A618" s="67"/>
      <c r="B618" s="7" t="s">
        <v>677</v>
      </c>
      <c r="C618" s="8">
        <v>3500000</v>
      </c>
      <c r="D618" s="41">
        <v>3500000</v>
      </c>
      <c r="E618" s="9">
        <v>5162386.09</v>
      </c>
      <c r="F618" s="46">
        <f t="shared" si="34"/>
        <v>1662386.0899999999</v>
      </c>
      <c r="G618" s="47" t="str">
        <f t="shared" si="35"/>
        <v> </v>
      </c>
      <c r="H618" s="50">
        <v>-1662386.09</v>
      </c>
    </row>
    <row r="619" spans="1:8" ht="12.75">
      <c r="A619" s="67" t="s">
        <v>678</v>
      </c>
      <c r="B619" s="7" t="s">
        <v>679</v>
      </c>
      <c r="C619" s="8">
        <v>12000000</v>
      </c>
      <c r="D619" s="41">
        <v>12000000</v>
      </c>
      <c r="E619" s="9">
        <v>12124385.32</v>
      </c>
      <c r="F619" s="46">
        <f t="shared" si="34"/>
        <v>124385.3200000003</v>
      </c>
      <c r="G619" s="47" t="str">
        <f t="shared" si="35"/>
        <v> </v>
      </c>
      <c r="H619" s="50">
        <v>-124385.32</v>
      </c>
    </row>
    <row r="620" spans="1:8" ht="12.75">
      <c r="A620" s="67" t="s">
        <v>552</v>
      </c>
      <c r="B620" s="7" t="s">
        <v>582</v>
      </c>
      <c r="C620" s="8">
        <v>34990</v>
      </c>
      <c r="D620" s="41">
        <v>34990</v>
      </c>
      <c r="E620" s="9">
        <v>11359.75</v>
      </c>
      <c r="F620" s="46" t="str">
        <f t="shared" si="34"/>
        <v> </v>
      </c>
      <c r="G620" s="47">
        <f t="shared" si="35"/>
        <v>23630.25</v>
      </c>
      <c r="H620" s="50">
        <v>23630.25</v>
      </c>
    </row>
    <row r="621" spans="1:8" ht="12.75">
      <c r="A621" s="67" t="s">
        <v>553</v>
      </c>
      <c r="B621" s="7" t="s">
        <v>568</v>
      </c>
      <c r="C621" s="8">
        <v>350000</v>
      </c>
      <c r="D621" s="41">
        <v>325000</v>
      </c>
      <c r="E621" s="9">
        <v>209928.4</v>
      </c>
      <c r="F621" s="46" t="str">
        <f t="shared" si="34"/>
        <v> </v>
      </c>
      <c r="G621" s="47">
        <f t="shared" si="35"/>
        <v>115071.6</v>
      </c>
      <c r="H621" s="50">
        <v>115071.6</v>
      </c>
    </row>
    <row r="622" spans="1:8" ht="12.75">
      <c r="A622" s="67" t="s">
        <v>680</v>
      </c>
      <c r="B622" s="7" t="s">
        <v>681</v>
      </c>
      <c r="C622" s="8">
        <v>10</v>
      </c>
      <c r="D622" s="41">
        <v>10</v>
      </c>
      <c r="E622" s="9">
        <v>0</v>
      </c>
      <c r="F622" s="46" t="str">
        <f t="shared" si="34"/>
        <v> </v>
      </c>
      <c r="G622" s="47">
        <f t="shared" si="35"/>
        <v>10</v>
      </c>
      <c r="H622" s="50">
        <v>10</v>
      </c>
    </row>
    <row r="623" spans="1:8" ht="12.75">
      <c r="A623" s="67" t="s">
        <v>682</v>
      </c>
      <c r="B623" s="7" t="s">
        <v>683</v>
      </c>
      <c r="C623" s="8"/>
      <c r="D623" s="41"/>
      <c r="E623" s="9"/>
      <c r="F623" s="46" t="str">
        <f t="shared" si="34"/>
        <v> </v>
      </c>
      <c r="G623" s="47" t="str">
        <f t="shared" si="35"/>
        <v> </v>
      </c>
      <c r="H623" s="50"/>
    </row>
    <row r="624" spans="1:8" ht="12.75">
      <c r="A624" s="67"/>
      <c r="B624" s="7" t="s">
        <v>684</v>
      </c>
      <c r="C624" s="8"/>
      <c r="D624" s="41">
        <v>55000000</v>
      </c>
      <c r="E624" s="9">
        <v>54068395.97</v>
      </c>
      <c r="F624" s="46" t="str">
        <f t="shared" si="34"/>
        <v> </v>
      </c>
      <c r="G624" s="47">
        <f t="shared" si="35"/>
        <v>931604.0300000012</v>
      </c>
      <c r="H624" s="50">
        <v>931604.03</v>
      </c>
    </row>
    <row r="625" spans="1:8" ht="12.75">
      <c r="A625" s="66"/>
      <c r="B625" s="14" t="s">
        <v>685</v>
      </c>
      <c r="C625" s="8"/>
      <c r="D625" s="42"/>
      <c r="E625" s="23"/>
      <c r="F625" s="23"/>
      <c r="G625" s="79"/>
      <c r="H625" s="71"/>
    </row>
    <row r="626" spans="1:8" ht="12.75">
      <c r="A626" s="66"/>
      <c r="B626" s="14" t="s">
        <v>670</v>
      </c>
      <c r="C626" s="8">
        <v>95627000</v>
      </c>
      <c r="D626" s="43">
        <f>SUM(D598:D624)</f>
        <v>95722000</v>
      </c>
      <c r="E626" s="21">
        <f>SUM(E598:E624)</f>
        <v>95747832.55</v>
      </c>
      <c r="F626" s="21">
        <f>SUM(F598:F624)</f>
        <v>1982171.05</v>
      </c>
      <c r="G626" s="80">
        <f>SUM(G598:G624)</f>
        <v>1956338.5000000014</v>
      </c>
      <c r="H626" s="72">
        <v>-25832.55</v>
      </c>
    </row>
    <row r="627" spans="1:8" ht="12.75">
      <c r="A627" s="67"/>
      <c r="B627" s="7"/>
      <c r="C627" s="8"/>
      <c r="D627" s="41"/>
      <c r="E627" s="9"/>
      <c r="F627" s="9"/>
      <c r="G627" s="78"/>
      <c r="H627" s="50"/>
    </row>
    <row r="628" spans="1:8" ht="12.75">
      <c r="A628" s="66"/>
      <c r="B628" s="17" t="s">
        <v>1289</v>
      </c>
      <c r="C628" s="8"/>
      <c r="D628" s="41"/>
      <c r="E628" s="9"/>
      <c r="F628" s="9"/>
      <c r="G628" s="78"/>
      <c r="H628" s="50"/>
    </row>
    <row r="629" spans="1:8" ht="12.75">
      <c r="A629" s="66"/>
      <c r="B629" s="7"/>
      <c r="C629" s="8"/>
      <c r="D629" s="41"/>
      <c r="E629" s="9"/>
      <c r="F629" s="9"/>
      <c r="G629" s="78"/>
      <c r="H629" s="50"/>
    </row>
    <row r="630" spans="1:8" ht="12.75">
      <c r="A630" s="66"/>
      <c r="B630" s="17" t="s">
        <v>1263</v>
      </c>
      <c r="C630" s="8"/>
      <c r="D630" s="41"/>
      <c r="E630" s="9"/>
      <c r="F630" s="9"/>
      <c r="G630" s="78"/>
      <c r="H630" s="50"/>
    </row>
    <row r="631" spans="1:8" ht="12.75">
      <c r="A631" s="66" t="s">
        <v>686</v>
      </c>
      <c r="B631" s="7" t="s">
        <v>534</v>
      </c>
      <c r="C631" s="8">
        <v>19795000</v>
      </c>
      <c r="D631" s="41">
        <v>19620000</v>
      </c>
      <c r="E631" s="9">
        <v>19259123.38</v>
      </c>
      <c r="F631" s="46" t="str">
        <f>IF(E631&gt;D631,E631-D631," ")</f>
        <v> </v>
      </c>
      <c r="G631" s="47">
        <f>IF(D631&gt;E631,D631-E631," ")</f>
        <v>360876.62000000104</v>
      </c>
      <c r="H631" s="50">
        <v>360876.62</v>
      </c>
    </row>
    <row r="632" spans="1:8" ht="12.75">
      <c r="A632" s="66"/>
      <c r="B632" s="15" t="s">
        <v>601</v>
      </c>
      <c r="C632" s="8"/>
      <c r="D632" s="44">
        <f>SUM(D631)</f>
        <v>19620000</v>
      </c>
      <c r="E632" s="22">
        <f>SUM(E631)</f>
        <v>19259123.38</v>
      </c>
      <c r="F632" s="22"/>
      <c r="G632" s="61">
        <f>SUM(G631)</f>
        <v>360876.62000000104</v>
      </c>
      <c r="H632" s="73">
        <f>SUM(H631)</f>
        <v>360876.62</v>
      </c>
    </row>
    <row r="633" spans="2:8" ht="12.75">
      <c r="B633" s="3"/>
      <c r="C633" s="1"/>
      <c r="D633" s="45"/>
      <c r="E633" s="4"/>
      <c r="F633" s="4"/>
      <c r="G633" s="4"/>
      <c r="H633" s="50"/>
    </row>
    <row r="634" spans="2:8" ht="12.75">
      <c r="B634" s="3"/>
      <c r="C634" s="1"/>
      <c r="D634" s="45"/>
      <c r="E634" s="4"/>
      <c r="F634" s="4"/>
      <c r="G634" s="4"/>
      <c r="H634" s="50"/>
    </row>
    <row r="635" spans="1:8" ht="12.75">
      <c r="A635" s="66"/>
      <c r="B635" s="7"/>
      <c r="C635" s="8"/>
      <c r="D635" s="41"/>
      <c r="E635" s="9"/>
      <c r="F635" s="9"/>
      <c r="G635" s="78"/>
      <c r="H635" s="50"/>
    </row>
    <row r="636" spans="1:8" ht="12.75">
      <c r="A636" s="66"/>
      <c r="B636" s="7"/>
      <c r="C636" s="8"/>
      <c r="D636" s="41"/>
      <c r="E636" s="9"/>
      <c r="F636" s="9"/>
      <c r="G636" s="78"/>
      <c r="H636" s="50"/>
    </row>
    <row r="637" spans="1:8" ht="12.75">
      <c r="A637" s="66"/>
      <c r="B637" s="17" t="s">
        <v>84</v>
      </c>
      <c r="C637" s="8"/>
      <c r="D637" s="41"/>
      <c r="E637" s="9"/>
      <c r="F637" s="9"/>
      <c r="G637" s="78"/>
      <c r="H637" s="50"/>
    </row>
    <row r="638" spans="1:8" ht="12.75">
      <c r="A638" s="66"/>
      <c r="B638" s="17" t="s">
        <v>607</v>
      </c>
      <c r="C638" s="8"/>
      <c r="D638" s="41"/>
      <c r="E638" s="9"/>
      <c r="F638" s="9"/>
      <c r="G638" s="78"/>
      <c r="H638" s="50"/>
    </row>
    <row r="639" spans="1:8" ht="12.75">
      <c r="A639" s="66"/>
      <c r="B639" s="7"/>
      <c r="C639" s="8"/>
      <c r="D639" s="41"/>
      <c r="E639" s="9"/>
      <c r="F639" s="9"/>
      <c r="G639" s="78"/>
      <c r="H639" s="50"/>
    </row>
    <row r="640" spans="1:8" ht="12.75">
      <c r="A640" s="66"/>
      <c r="B640" s="17" t="s">
        <v>1289</v>
      </c>
      <c r="C640" s="8"/>
      <c r="D640" s="41"/>
      <c r="E640" s="9"/>
      <c r="F640" s="9"/>
      <c r="G640" s="78"/>
      <c r="H640" s="50"/>
    </row>
    <row r="641" spans="1:8" ht="12.75">
      <c r="A641" s="66"/>
      <c r="B641" s="17" t="s">
        <v>607</v>
      </c>
      <c r="C641" s="8"/>
      <c r="D641" s="41"/>
      <c r="E641" s="9"/>
      <c r="F641" s="9"/>
      <c r="G641" s="78"/>
      <c r="H641" s="50"/>
    </row>
    <row r="642" spans="1:8" ht="12.75">
      <c r="A642" s="66"/>
      <c r="B642" s="7"/>
      <c r="C642" s="8"/>
      <c r="D642" s="41"/>
      <c r="E642" s="9"/>
      <c r="F642" s="9"/>
      <c r="G642" s="78"/>
      <c r="H642" s="50"/>
    </row>
    <row r="643" spans="1:8" ht="12.75">
      <c r="A643" s="66"/>
      <c r="B643" s="15" t="s">
        <v>598</v>
      </c>
      <c r="C643" s="8"/>
      <c r="D643" s="41">
        <f>D632</f>
        <v>19620000</v>
      </c>
      <c r="E643" s="9">
        <f>E632</f>
        <v>19259123.38</v>
      </c>
      <c r="F643" s="9"/>
      <c r="G643" s="78">
        <f>G632</f>
        <v>360876.62000000104</v>
      </c>
      <c r="H643" s="50">
        <f>H632</f>
        <v>360876.62</v>
      </c>
    </row>
    <row r="644" spans="1:8" ht="12.75">
      <c r="A644" s="66"/>
      <c r="B644" s="7"/>
      <c r="C644" s="8"/>
      <c r="D644" s="41"/>
      <c r="E644" s="9"/>
      <c r="F644" s="9"/>
      <c r="G644" s="78"/>
      <c r="H644" s="50"/>
    </row>
    <row r="645" spans="1:8" ht="12.75">
      <c r="A645" s="66"/>
      <c r="B645" s="17" t="s">
        <v>1264</v>
      </c>
      <c r="C645" s="8"/>
      <c r="D645" s="41"/>
      <c r="E645" s="9"/>
      <c r="F645" s="9"/>
      <c r="G645" s="78"/>
      <c r="H645" s="50"/>
    </row>
    <row r="646" spans="1:8" ht="12.75">
      <c r="A646" s="66" t="s">
        <v>687</v>
      </c>
      <c r="B646" s="7" t="s">
        <v>554</v>
      </c>
      <c r="C646" s="8">
        <v>10</v>
      </c>
      <c r="D646" s="41">
        <v>10</v>
      </c>
      <c r="E646" s="9">
        <v>0</v>
      </c>
      <c r="F646" s="46" t="str">
        <f aca="true" t="shared" si="36" ref="F646:F677">IF(E646&gt;D646,E646-D646," ")</f>
        <v> </v>
      </c>
      <c r="G646" s="47">
        <f aca="true" t="shared" si="37" ref="G646:G677">IF(D646&gt;E646,D646-E646," ")</f>
        <v>10</v>
      </c>
      <c r="H646" s="50">
        <v>10</v>
      </c>
    </row>
    <row r="647" spans="1:8" ht="12.75">
      <c r="A647" s="67" t="s">
        <v>536</v>
      </c>
      <c r="B647" s="7" t="s">
        <v>555</v>
      </c>
      <c r="C647" s="8">
        <v>1900000</v>
      </c>
      <c r="D647" s="41">
        <v>2200000</v>
      </c>
      <c r="E647" s="9">
        <v>2161543.98</v>
      </c>
      <c r="F647" s="46" t="str">
        <f t="shared" si="36"/>
        <v> </v>
      </c>
      <c r="G647" s="47">
        <f t="shared" si="37"/>
        <v>38456.02000000002</v>
      </c>
      <c r="H647" s="50">
        <v>38456.02</v>
      </c>
    </row>
    <row r="648" spans="1:8" ht="12.75">
      <c r="A648" s="67" t="s">
        <v>538</v>
      </c>
      <c r="B648" s="7" t="s">
        <v>579</v>
      </c>
      <c r="C648" s="8">
        <v>69980</v>
      </c>
      <c r="D648" s="41">
        <v>69980</v>
      </c>
      <c r="E648" s="9">
        <v>69818.18</v>
      </c>
      <c r="F648" s="46" t="str">
        <f t="shared" si="36"/>
        <v> </v>
      </c>
      <c r="G648" s="47">
        <f t="shared" si="37"/>
        <v>161.82000000000698</v>
      </c>
      <c r="H648" s="50">
        <v>161.82</v>
      </c>
    </row>
    <row r="649" spans="1:8" ht="12.75">
      <c r="A649" s="67" t="s">
        <v>1370</v>
      </c>
      <c r="B649" s="7" t="s">
        <v>1381</v>
      </c>
      <c r="C649" s="8"/>
      <c r="D649" s="41"/>
      <c r="E649" s="9"/>
      <c r="F649" s="46" t="str">
        <f t="shared" si="36"/>
        <v> </v>
      </c>
      <c r="G649" s="47" t="str">
        <f t="shared" si="37"/>
        <v> </v>
      </c>
      <c r="H649" s="50"/>
    </row>
    <row r="650" spans="1:8" ht="12.75">
      <c r="A650" s="67"/>
      <c r="B650" s="7" t="s">
        <v>640</v>
      </c>
      <c r="C650" s="8">
        <v>750000</v>
      </c>
      <c r="D650" s="41">
        <v>750000</v>
      </c>
      <c r="E650" s="9">
        <v>721940</v>
      </c>
      <c r="F650" s="46" t="str">
        <f t="shared" si="36"/>
        <v> </v>
      </c>
      <c r="G650" s="47">
        <f t="shared" si="37"/>
        <v>28060</v>
      </c>
      <c r="H650" s="50">
        <v>28060</v>
      </c>
    </row>
    <row r="651" spans="1:8" ht="12.75">
      <c r="A651" s="67" t="s">
        <v>539</v>
      </c>
      <c r="B651" s="7" t="s">
        <v>556</v>
      </c>
      <c r="C651" s="8">
        <v>1000000</v>
      </c>
      <c r="D651" s="41">
        <v>1135000</v>
      </c>
      <c r="E651" s="9">
        <v>1596716.01</v>
      </c>
      <c r="F651" s="46">
        <f t="shared" si="36"/>
        <v>461716.01</v>
      </c>
      <c r="G651" s="47" t="str">
        <f t="shared" si="37"/>
        <v> </v>
      </c>
      <c r="H651" s="50">
        <v>-461716.01</v>
      </c>
    </row>
    <row r="652" spans="1:8" ht="12.75">
      <c r="A652" s="67" t="s">
        <v>540</v>
      </c>
      <c r="B652" s="7" t="s">
        <v>557</v>
      </c>
      <c r="C652" s="8">
        <v>1500000</v>
      </c>
      <c r="D652" s="41">
        <v>1200000</v>
      </c>
      <c r="E652" s="9">
        <v>965580.91</v>
      </c>
      <c r="F652" s="46" t="str">
        <f t="shared" si="36"/>
        <v> </v>
      </c>
      <c r="G652" s="47">
        <f t="shared" si="37"/>
        <v>234419.08999999997</v>
      </c>
      <c r="H652" s="50">
        <v>234419.09</v>
      </c>
    </row>
    <row r="653" spans="1:8" ht="12.75">
      <c r="A653" s="67" t="s">
        <v>541</v>
      </c>
      <c r="B653" s="7" t="s">
        <v>558</v>
      </c>
      <c r="C653" s="8">
        <v>1800000</v>
      </c>
      <c r="D653" s="41">
        <v>1800000</v>
      </c>
      <c r="E653" s="9">
        <v>1797794.87</v>
      </c>
      <c r="F653" s="46" t="str">
        <f t="shared" si="36"/>
        <v> </v>
      </c>
      <c r="G653" s="47">
        <f t="shared" si="37"/>
        <v>2205.1299999998882</v>
      </c>
      <c r="H653" s="50">
        <v>2205.13</v>
      </c>
    </row>
    <row r="654" spans="1:8" ht="12.75">
      <c r="A654" s="67" t="s">
        <v>542</v>
      </c>
      <c r="B654" s="7" t="s">
        <v>581</v>
      </c>
      <c r="C654" s="8">
        <v>1600000</v>
      </c>
      <c r="D654" s="41">
        <v>1900000</v>
      </c>
      <c r="E654" s="9">
        <v>1885458.09</v>
      </c>
      <c r="F654" s="46" t="str">
        <f t="shared" si="36"/>
        <v> </v>
      </c>
      <c r="G654" s="47">
        <f t="shared" si="37"/>
        <v>14541.909999999916</v>
      </c>
      <c r="H654" s="50">
        <v>14541.91</v>
      </c>
    </row>
    <row r="655" spans="1:8" ht="12.75">
      <c r="A655" s="67" t="s">
        <v>543</v>
      </c>
      <c r="B655" s="7" t="s">
        <v>559</v>
      </c>
      <c r="C655" s="8">
        <v>400000</v>
      </c>
      <c r="D655" s="41">
        <v>400000</v>
      </c>
      <c r="E655" s="9">
        <v>374711</v>
      </c>
      <c r="F655" s="46" t="str">
        <f t="shared" si="36"/>
        <v> </v>
      </c>
      <c r="G655" s="47">
        <f t="shared" si="37"/>
        <v>25289</v>
      </c>
      <c r="H655" s="50">
        <v>25289</v>
      </c>
    </row>
    <row r="656" spans="1:8" ht="12.75">
      <c r="A656" s="67" t="s">
        <v>544</v>
      </c>
      <c r="B656" s="7" t="s">
        <v>1353</v>
      </c>
      <c r="C656" s="8"/>
      <c r="D656" s="41"/>
      <c r="E656" s="9"/>
      <c r="F656" s="46" t="str">
        <f t="shared" si="36"/>
        <v> </v>
      </c>
      <c r="G656" s="47" t="str">
        <f t="shared" si="37"/>
        <v> </v>
      </c>
      <c r="H656" s="50"/>
    </row>
    <row r="657" spans="1:8" ht="12.75">
      <c r="A657" s="67"/>
      <c r="B657" s="7" t="s">
        <v>571</v>
      </c>
      <c r="C657" s="8">
        <v>4900000</v>
      </c>
      <c r="D657" s="41">
        <v>4900000</v>
      </c>
      <c r="E657" s="9">
        <v>4800267.38</v>
      </c>
      <c r="F657" s="46" t="str">
        <f t="shared" si="36"/>
        <v> </v>
      </c>
      <c r="G657" s="47">
        <f t="shared" si="37"/>
        <v>99732.62000000011</v>
      </c>
      <c r="H657" s="50">
        <v>99732.62</v>
      </c>
    </row>
    <row r="658" spans="1:8" ht="12.75">
      <c r="A658" s="67" t="s">
        <v>578</v>
      </c>
      <c r="B658" s="7" t="s">
        <v>560</v>
      </c>
      <c r="C658" s="8">
        <v>50000</v>
      </c>
      <c r="D658" s="41">
        <v>50000</v>
      </c>
      <c r="E658" s="9">
        <v>22000</v>
      </c>
      <c r="F658" s="46" t="str">
        <f t="shared" si="36"/>
        <v> </v>
      </c>
      <c r="G658" s="47">
        <f t="shared" si="37"/>
        <v>28000</v>
      </c>
      <c r="H658" s="50">
        <v>28000</v>
      </c>
    </row>
    <row r="659" spans="1:8" ht="12.75">
      <c r="A659" s="67" t="s">
        <v>545</v>
      </c>
      <c r="B659" s="7" t="s">
        <v>561</v>
      </c>
      <c r="C659" s="8">
        <v>350000</v>
      </c>
      <c r="D659" s="41">
        <v>520000</v>
      </c>
      <c r="E659" s="9">
        <v>494204.35</v>
      </c>
      <c r="F659" s="46" t="str">
        <f t="shared" si="36"/>
        <v> </v>
      </c>
      <c r="G659" s="47">
        <f t="shared" si="37"/>
        <v>25795.650000000023</v>
      </c>
      <c r="H659" s="50">
        <v>25795.65</v>
      </c>
    </row>
    <row r="660" spans="1:8" ht="12.75">
      <c r="A660" s="67" t="s">
        <v>546</v>
      </c>
      <c r="B660" s="7" t="s">
        <v>562</v>
      </c>
      <c r="C660" s="8">
        <v>20000000</v>
      </c>
      <c r="D660" s="41">
        <v>20000000</v>
      </c>
      <c r="E660" s="9">
        <v>19910781.9</v>
      </c>
      <c r="F660" s="46" t="str">
        <f t="shared" si="36"/>
        <v> </v>
      </c>
      <c r="G660" s="47">
        <f t="shared" si="37"/>
        <v>89218.10000000149</v>
      </c>
      <c r="H660" s="50">
        <v>89218.1</v>
      </c>
    </row>
    <row r="661" spans="1:8" ht="12.75">
      <c r="A661" s="67" t="s">
        <v>547</v>
      </c>
      <c r="B661" s="7" t="s">
        <v>563</v>
      </c>
      <c r="C661" s="8">
        <v>800000</v>
      </c>
      <c r="D661" s="41">
        <v>800000</v>
      </c>
      <c r="E661" s="9">
        <v>772749.7</v>
      </c>
      <c r="F661" s="46" t="str">
        <f t="shared" si="36"/>
        <v> </v>
      </c>
      <c r="G661" s="47">
        <f t="shared" si="37"/>
        <v>27250.300000000047</v>
      </c>
      <c r="H661" s="50">
        <v>27250.3</v>
      </c>
    </row>
    <row r="662" spans="1:8" ht="12.75">
      <c r="A662" s="67" t="s">
        <v>548</v>
      </c>
      <c r="B662" s="7" t="s">
        <v>564</v>
      </c>
      <c r="C662" s="8">
        <v>375000</v>
      </c>
      <c r="D662" s="41">
        <v>375000</v>
      </c>
      <c r="E662" s="9">
        <v>374924.23</v>
      </c>
      <c r="F662" s="46" t="str">
        <f t="shared" si="36"/>
        <v> </v>
      </c>
      <c r="G662" s="47">
        <f t="shared" si="37"/>
        <v>75.77000000001863</v>
      </c>
      <c r="H662" s="50">
        <v>75.77</v>
      </c>
    </row>
    <row r="663" spans="1:8" ht="12.75">
      <c r="A663" s="67" t="s">
        <v>549</v>
      </c>
      <c r="B663" s="7" t="s">
        <v>565</v>
      </c>
      <c r="C663" s="8">
        <v>75000</v>
      </c>
      <c r="D663" s="41">
        <v>75000</v>
      </c>
      <c r="E663" s="9">
        <v>71450</v>
      </c>
      <c r="F663" s="46" t="str">
        <f t="shared" si="36"/>
        <v> </v>
      </c>
      <c r="G663" s="47">
        <f t="shared" si="37"/>
        <v>3550</v>
      </c>
      <c r="H663" s="50">
        <v>3550</v>
      </c>
    </row>
    <row r="664" spans="1:8" ht="12.75">
      <c r="A664" s="67" t="s">
        <v>862</v>
      </c>
      <c r="B664" s="7" t="s">
        <v>1747</v>
      </c>
      <c r="C664" s="8"/>
      <c r="D664" s="41"/>
      <c r="E664" s="9"/>
      <c r="F664" s="46" t="str">
        <f t="shared" si="36"/>
        <v> </v>
      </c>
      <c r="G664" s="47" t="str">
        <f t="shared" si="37"/>
        <v> </v>
      </c>
      <c r="H664" s="50"/>
    </row>
    <row r="665" spans="1:8" ht="12.75">
      <c r="A665" s="67"/>
      <c r="B665" s="7" t="s">
        <v>705</v>
      </c>
      <c r="C665" s="8">
        <v>1000000</v>
      </c>
      <c r="D665" s="41">
        <v>1000000</v>
      </c>
      <c r="E665" s="9">
        <v>2701091.27</v>
      </c>
      <c r="F665" s="46">
        <f t="shared" si="36"/>
        <v>1701091.27</v>
      </c>
      <c r="G665" s="47" t="str">
        <f t="shared" si="37"/>
        <v> </v>
      </c>
      <c r="H665" s="50">
        <v>-1701091.27</v>
      </c>
    </row>
    <row r="666" spans="1:8" ht="12.75">
      <c r="A666" s="67" t="s">
        <v>552</v>
      </c>
      <c r="B666" s="7" t="s">
        <v>582</v>
      </c>
      <c r="C666" s="8">
        <v>55000</v>
      </c>
      <c r="D666" s="41">
        <v>55000</v>
      </c>
      <c r="E666" s="9">
        <v>38159.25</v>
      </c>
      <c r="F666" s="46" t="str">
        <f t="shared" si="36"/>
        <v> </v>
      </c>
      <c r="G666" s="47">
        <f t="shared" si="37"/>
        <v>16840.75</v>
      </c>
      <c r="H666" s="50">
        <v>16840.75</v>
      </c>
    </row>
    <row r="667" spans="1:8" ht="12.75">
      <c r="A667" s="67" t="s">
        <v>553</v>
      </c>
      <c r="B667" s="7" t="s">
        <v>568</v>
      </c>
      <c r="C667" s="8">
        <v>800000</v>
      </c>
      <c r="D667" s="41">
        <v>800000</v>
      </c>
      <c r="E667" s="9">
        <v>797209.96</v>
      </c>
      <c r="F667" s="46" t="str">
        <f t="shared" si="36"/>
        <v> </v>
      </c>
      <c r="G667" s="47">
        <f t="shared" si="37"/>
        <v>2790.0400000000373</v>
      </c>
      <c r="H667" s="50">
        <v>2790.04</v>
      </c>
    </row>
    <row r="668" spans="1:8" ht="12.75">
      <c r="A668" s="67" t="s">
        <v>706</v>
      </c>
      <c r="B668" s="7" t="s">
        <v>707</v>
      </c>
      <c r="C668" s="8">
        <v>10</v>
      </c>
      <c r="D668" s="41">
        <v>10</v>
      </c>
      <c r="E668" s="9">
        <v>0</v>
      </c>
      <c r="F668" s="46" t="str">
        <f t="shared" si="36"/>
        <v> </v>
      </c>
      <c r="G668" s="47">
        <f t="shared" si="37"/>
        <v>10</v>
      </c>
      <c r="H668" s="50">
        <v>10</v>
      </c>
    </row>
    <row r="669" spans="1:8" ht="12.75">
      <c r="A669" s="67" t="s">
        <v>708</v>
      </c>
      <c r="B669" s="7" t="s">
        <v>709</v>
      </c>
      <c r="C669" s="8">
        <v>300000</v>
      </c>
      <c r="D669" s="41">
        <v>0</v>
      </c>
      <c r="E669" s="9">
        <v>0</v>
      </c>
      <c r="F669" s="46" t="str">
        <f t="shared" si="36"/>
        <v> </v>
      </c>
      <c r="G669" s="47" t="str">
        <f t="shared" si="37"/>
        <v> </v>
      </c>
      <c r="H669" s="50">
        <v>0</v>
      </c>
    </row>
    <row r="670" spans="1:8" ht="12.75">
      <c r="A670" s="67" t="s">
        <v>710</v>
      </c>
      <c r="B670" s="7" t="s">
        <v>711</v>
      </c>
      <c r="C670" s="8">
        <v>4000000</v>
      </c>
      <c r="D670" s="41">
        <v>3550000</v>
      </c>
      <c r="E670" s="9">
        <v>3346471.53</v>
      </c>
      <c r="F670" s="46" t="str">
        <f t="shared" si="36"/>
        <v> </v>
      </c>
      <c r="G670" s="47">
        <f t="shared" si="37"/>
        <v>203528.4700000002</v>
      </c>
      <c r="H670" s="50">
        <v>203528.47</v>
      </c>
    </row>
    <row r="671" spans="1:8" ht="12.75">
      <c r="A671" s="67" t="s">
        <v>712</v>
      </c>
      <c r="B671" s="7" t="s">
        <v>713</v>
      </c>
      <c r="C671" s="8">
        <v>1000000</v>
      </c>
      <c r="D671" s="41">
        <v>1000000</v>
      </c>
      <c r="E671" s="9">
        <v>0</v>
      </c>
      <c r="F671" s="46" t="str">
        <f t="shared" si="36"/>
        <v> </v>
      </c>
      <c r="G671" s="47">
        <f t="shared" si="37"/>
        <v>1000000</v>
      </c>
      <c r="H671" s="50">
        <v>1000000</v>
      </c>
    </row>
    <row r="672" spans="1:8" ht="12.75">
      <c r="A672" s="67" t="s">
        <v>714</v>
      </c>
      <c r="B672" s="7" t="s">
        <v>715</v>
      </c>
      <c r="C672" s="8"/>
      <c r="D672" s="41"/>
      <c r="E672" s="9"/>
      <c r="F672" s="46" t="str">
        <f t="shared" si="36"/>
        <v> </v>
      </c>
      <c r="G672" s="47" t="str">
        <f t="shared" si="37"/>
        <v> </v>
      </c>
      <c r="H672" s="50"/>
    </row>
    <row r="673" spans="1:8" ht="12.75">
      <c r="A673" s="67"/>
      <c r="B673" s="7" t="s">
        <v>716</v>
      </c>
      <c r="C673" s="8">
        <v>3000000</v>
      </c>
      <c r="D673" s="41">
        <v>3000000</v>
      </c>
      <c r="E673" s="9">
        <v>3000000</v>
      </c>
      <c r="F673" s="46" t="str">
        <f t="shared" si="36"/>
        <v> </v>
      </c>
      <c r="G673" s="47" t="str">
        <f t="shared" si="37"/>
        <v> </v>
      </c>
      <c r="H673" s="50">
        <v>0</v>
      </c>
    </row>
    <row r="674" spans="1:8" ht="12.75">
      <c r="A674" s="67" t="s">
        <v>591</v>
      </c>
      <c r="B674" s="7" t="s">
        <v>1029</v>
      </c>
      <c r="C674" s="8">
        <v>680000</v>
      </c>
      <c r="D674" s="41">
        <v>755000</v>
      </c>
      <c r="E674" s="9">
        <v>755000</v>
      </c>
      <c r="F674" s="46" t="str">
        <f t="shared" si="36"/>
        <v> </v>
      </c>
      <c r="G674" s="47" t="str">
        <f t="shared" si="37"/>
        <v> </v>
      </c>
      <c r="H674" s="50">
        <v>0</v>
      </c>
    </row>
    <row r="675" spans="1:8" ht="12.75">
      <c r="A675" s="67" t="s">
        <v>717</v>
      </c>
      <c r="B675" s="7" t="s">
        <v>718</v>
      </c>
      <c r="C675" s="8"/>
      <c r="D675" s="41"/>
      <c r="E675" s="9"/>
      <c r="F675" s="46" t="str">
        <f t="shared" si="36"/>
        <v> </v>
      </c>
      <c r="G675" s="47" t="str">
        <f t="shared" si="37"/>
        <v> </v>
      </c>
      <c r="H675" s="50"/>
    </row>
    <row r="676" spans="1:8" ht="12.75">
      <c r="A676" s="67"/>
      <c r="B676" s="7" t="s">
        <v>719</v>
      </c>
      <c r="C676" s="8">
        <v>13000000</v>
      </c>
      <c r="D676" s="41">
        <v>13000000</v>
      </c>
      <c r="E676" s="9">
        <v>12500000</v>
      </c>
      <c r="F676" s="46" t="str">
        <f t="shared" si="36"/>
        <v> </v>
      </c>
      <c r="G676" s="47">
        <f t="shared" si="37"/>
        <v>500000</v>
      </c>
      <c r="H676" s="50">
        <v>500000</v>
      </c>
    </row>
    <row r="677" spans="1:8" ht="12.75">
      <c r="A677" s="66"/>
      <c r="B677" s="7"/>
      <c r="C677" s="8"/>
      <c r="D677" s="41"/>
      <c r="E677" s="9"/>
      <c r="F677" s="46" t="str">
        <f t="shared" si="36"/>
        <v> </v>
      </c>
      <c r="G677" s="47" t="str">
        <f t="shared" si="37"/>
        <v> </v>
      </c>
      <c r="H677" s="50"/>
    </row>
    <row r="678" spans="1:8" ht="12.75">
      <c r="A678" s="66"/>
      <c r="B678" s="14" t="s">
        <v>720</v>
      </c>
      <c r="C678" s="8"/>
      <c r="D678" s="42"/>
      <c r="E678" s="23"/>
      <c r="F678" s="23"/>
      <c r="G678" s="79"/>
      <c r="H678" s="71"/>
    </row>
    <row r="679" spans="1:8" ht="12.75">
      <c r="A679" s="66"/>
      <c r="B679" s="14" t="s">
        <v>721</v>
      </c>
      <c r="C679" s="8">
        <v>79200000</v>
      </c>
      <c r="D679" s="43">
        <f>SUM(D643:D677)</f>
        <v>78955000</v>
      </c>
      <c r="E679" s="21">
        <f>SUM(E643:E677)</f>
        <v>78416995.99000001</v>
      </c>
      <c r="F679" s="21">
        <f>SUM(F643:F677)</f>
        <v>2162807.2800000003</v>
      </c>
      <c r="G679" s="80">
        <f>SUM(G643:G677)</f>
        <v>2700811.290000003</v>
      </c>
      <c r="H679" s="72">
        <f>SUM(H643:H677)</f>
        <v>538004.01</v>
      </c>
    </row>
    <row r="680" spans="1:8" ht="12.75">
      <c r="A680" s="66"/>
      <c r="B680" s="14"/>
      <c r="C680" s="8"/>
      <c r="D680" s="41"/>
      <c r="E680" s="9"/>
      <c r="F680" s="9"/>
      <c r="G680" s="78"/>
      <c r="H680" s="50"/>
    </row>
    <row r="681" spans="1:8" ht="12.75">
      <c r="A681" s="66"/>
      <c r="B681" s="7"/>
      <c r="C681" s="8"/>
      <c r="D681" s="41"/>
      <c r="E681" s="9"/>
      <c r="F681" s="9"/>
      <c r="G681" s="78"/>
      <c r="H681" s="50"/>
    </row>
    <row r="682" spans="1:8" ht="12.75">
      <c r="A682" s="66"/>
      <c r="B682" s="17" t="s">
        <v>1290</v>
      </c>
      <c r="C682" s="8"/>
      <c r="D682" s="41"/>
      <c r="E682" s="9"/>
      <c r="F682" s="9"/>
      <c r="G682" s="78"/>
      <c r="H682" s="50"/>
    </row>
    <row r="683" spans="1:8" ht="12.75">
      <c r="A683" s="66"/>
      <c r="B683" s="7"/>
      <c r="C683" s="8"/>
      <c r="D683" s="41"/>
      <c r="E683" s="9"/>
      <c r="F683" s="9"/>
      <c r="G683" s="78"/>
      <c r="H683" s="50"/>
    </row>
    <row r="684" spans="1:8" ht="12.75">
      <c r="A684" s="66"/>
      <c r="B684" s="17" t="s">
        <v>1264</v>
      </c>
      <c r="C684" s="8"/>
      <c r="D684" s="41"/>
      <c r="E684" s="9"/>
      <c r="F684" s="9"/>
      <c r="G684" s="78"/>
      <c r="H684" s="50"/>
    </row>
    <row r="685" spans="1:8" ht="12.75">
      <c r="A685" s="66" t="s">
        <v>722</v>
      </c>
      <c r="B685" s="7" t="s">
        <v>723</v>
      </c>
      <c r="C685" s="8">
        <v>6500000</v>
      </c>
      <c r="D685" s="41">
        <v>6500000</v>
      </c>
      <c r="E685" s="9">
        <v>6480000</v>
      </c>
      <c r="F685" s="46" t="str">
        <f>IF(E685&gt;D685,E685-D685," ")</f>
        <v> </v>
      </c>
      <c r="G685" s="47">
        <f>IF(D685&gt;E685,D685-E685," ")</f>
        <v>20000</v>
      </c>
      <c r="H685" s="50">
        <v>20000</v>
      </c>
    </row>
    <row r="686" spans="1:8" ht="12.75">
      <c r="A686" s="66"/>
      <c r="B686" s="7"/>
      <c r="C686" s="8"/>
      <c r="D686" s="41"/>
      <c r="E686" s="9"/>
      <c r="F686" s="9"/>
      <c r="G686" s="78"/>
      <c r="H686" s="50"/>
    </row>
    <row r="687" spans="1:8" ht="12.75">
      <c r="A687" s="66"/>
      <c r="B687" s="14" t="s">
        <v>724</v>
      </c>
      <c r="C687" s="8"/>
      <c r="D687" s="42"/>
      <c r="E687" s="23"/>
      <c r="F687" s="23"/>
      <c r="G687" s="79"/>
      <c r="H687" s="71"/>
    </row>
    <row r="688" spans="1:8" ht="12.75">
      <c r="A688" s="66"/>
      <c r="B688" s="14" t="s">
        <v>725</v>
      </c>
      <c r="C688" s="8">
        <v>6500000</v>
      </c>
      <c r="D688" s="43">
        <f>SUM(D685:D686)</f>
        <v>6500000</v>
      </c>
      <c r="E688" s="21">
        <f>SUM(E685:E686)</f>
        <v>6480000</v>
      </c>
      <c r="F688" s="21"/>
      <c r="G688" s="80">
        <f>SUM(G685:G686)</f>
        <v>20000</v>
      </c>
      <c r="H688" s="72">
        <f>SUM(H685:H686)</f>
        <v>20000</v>
      </c>
    </row>
    <row r="689" spans="2:8" ht="12.75">
      <c r="B689" s="3"/>
      <c r="C689" s="1"/>
      <c r="D689" s="45"/>
      <c r="E689" s="4"/>
      <c r="F689" s="4"/>
      <c r="G689" s="4"/>
      <c r="H689" s="50"/>
    </row>
    <row r="690" spans="2:8" ht="12.75">
      <c r="B690" s="3"/>
      <c r="C690" s="1"/>
      <c r="D690" s="45"/>
      <c r="E690" s="4"/>
      <c r="F690" s="4"/>
      <c r="G690" s="4"/>
      <c r="H690" s="50"/>
    </row>
    <row r="691" spans="2:8" ht="12.75">
      <c r="B691" s="3"/>
      <c r="C691" s="1"/>
      <c r="D691" s="45"/>
      <c r="E691" s="4"/>
      <c r="F691" s="4"/>
      <c r="G691" s="4"/>
      <c r="H691" s="50"/>
    </row>
    <row r="692" spans="1:8" ht="12.75">
      <c r="A692" s="66"/>
      <c r="B692" s="7"/>
      <c r="C692" s="8"/>
      <c r="D692" s="41"/>
      <c r="E692" s="9"/>
      <c r="F692" s="9"/>
      <c r="G692" s="78"/>
      <c r="H692" s="50"/>
    </row>
    <row r="693" spans="1:8" ht="12.75">
      <c r="A693" s="66"/>
      <c r="B693" s="17" t="s">
        <v>84</v>
      </c>
      <c r="C693" s="8"/>
      <c r="D693" s="41"/>
      <c r="E693" s="9"/>
      <c r="F693" s="9"/>
      <c r="G693" s="78"/>
      <c r="H693" s="50"/>
    </row>
    <row r="694" spans="1:8" ht="12.75">
      <c r="A694" s="66"/>
      <c r="B694" s="17" t="s">
        <v>607</v>
      </c>
      <c r="C694" s="8"/>
      <c r="D694" s="41"/>
      <c r="E694" s="9"/>
      <c r="F694" s="9"/>
      <c r="G694" s="78"/>
      <c r="H694" s="50"/>
    </row>
    <row r="695" spans="1:8" ht="12.75">
      <c r="A695" s="66"/>
      <c r="B695" s="7"/>
      <c r="C695" s="8"/>
      <c r="D695" s="41"/>
      <c r="E695" s="9"/>
      <c r="F695" s="9"/>
      <c r="G695" s="78"/>
      <c r="H695" s="50"/>
    </row>
    <row r="696" spans="1:8" ht="12.75">
      <c r="A696" s="66"/>
      <c r="B696" s="17" t="s">
        <v>726</v>
      </c>
      <c r="C696" s="8"/>
      <c r="D696" s="41"/>
      <c r="E696" s="9"/>
      <c r="F696" s="9"/>
      <c r="G696" s="78"/>
      <c r="H696" s="50"/>
    </row>
    <row r="697" spans="1:8" ht="12.75">
      <c r="A697" s="66"/>
      <c r="B697" s="17" t="s">
        <v>511</v>
      </c>
      <c r="C697" s="8"/>
      <c r="D697" s="41"/>
      <c r="E697" s="9"/>
      <c r="F697" s="9"/>
      <c r="G697" s="78"/>
      <c r="H697" s="50"/>
    </row>
    <row r="698" spans="1:8" ht="12.75">
      <c r="A698" s="66"/>
      <c r="B698" s="7"/>
      <c r="C698" s="8"/>
      <c r="D698" s="41"/>
      <c r="E698" s="9"/>
      <c r="F698" s="9"/>
      <c r="G698" s="78"/>
      <c r="H698" s="50"/>
    </row>
    <row r="699" spans="1:8" ht="12.75">
      <c r="A699" s="66"/>
      <c r="B699" s="17" t="s">
        <v>1263</v>
      </c>
      <c r="C699" s="8"/>
      <c r="D699" s="41"/>
      <c r="E699" s="9"/>
      <c r="F699" s="9"/>
      <c r="G699" s="78"/>
      <c r="H699" s="50"/>
    </row>
    <row r="700" spans="1:8" ht="12.75">
      <c r="A700" s="66" t="s">
        <v>727</v>
      </c>
      <c r="B700" s="7" t="s">
        <v>534</v>
      </c>
      <c r="C700" s="8">
        <v>12245000</v>
      </c>
      <c r="D700" s="41">
        <v>11978500</v>
      </c>
      <c r="E700" s="9">
        <v>11726543.27</v>
      </c>
      <c r="F700" s="46" t="str">
        <f>IF(E700&gt;D700,E700-D700," ")</f>
        <v> </v>
      </c>
      <c r="G700" s="47">
        <f>IF(D700&gt;E700,D700-E700," ")</f>
        <v>251956.73000000045</v>
      </c>
      <c r="H700" s="50">
        <v>251956.73</v>
      </c>
    </row>
    <row r="701" spans="1:8" ht="12.75">
      <c r="A701" s="66"/>
      <c r="B701" s="7"/>
      <c r="C701" s="8"/>
      <c r="D701" s="41"/>
      <c r="E701" s="9"/>
      <c r="F701" s="9"/>
      <c r="G701" s="78"/>
      <c r="H701" s="50"/>
    </row>
    <row r="702" spans="1:8" ht="12.75">
      <c r="A702" s="66"/>
      <c r="B702" s="17" t="s">
        <v>1264</v>
      </c>
      <c r="C702" s="8"/>
      <c r="D702" s="41"/>
      <c r="E702" s="9"/>
      <c r="F702" s="9"/>
      <c r="G702" s="78"/>
      <c r="H702" s="50"/>
    </row>
    <row r="703" spans="1:8" ht="12.75">
      <c r="A703" s="66" t="s">
        <v>728</v>
      </c>
      <c r="B703" s="7" t="s">
        <v>555</v>
      </c>
      <c r="C703" s="8">
        <v>1100000</v>
      </c>
      <c r="D703" s="41">
        <v>1125000</v>
      </c>
      <c r="E703" s="9">
        <v>1114884.56</v>
      </c>
      <c r="F703" s="46" t="str">
        <f aca="true" t="shared" si="38" ref="F703:F722">IF(E703&gt;D703,E703-D703," ")</f>
        <v> </v>
      </c>
      <c r="G703" s="47">
        <f aca="true" t="shared" si="39" ref="G703:G722">IF(D703&gt;E703,D703-E703," ")</f>
        <v>10115.439999999944</v>
      </c>
      <c r="H703" s="50">
        <v>10115.44</v>
      </c>
    </row>
    <row r="704" spans="1:8" ht="12.75">
      <c r="A704" s="67" t="s">
        <v>538</v>
      </c>
      <c r="B704" s="7" t="s">
        <v>579</v>
      </c>
      <c r="C704" s="8">
        <v>5000</v>
      </c>
      <c r="D704" s="41">
        <v>5000</v>
      </c>
      <c r="E704" s="9">
        <v>5000</v>
      </c>
      <c r="F704" s="46" t="str">
        <f t="shared" si="38"/>
        <v> </v>
      </c>
      <c r="G704" s="47" t="str">
        <f t="shared" si="39"/>
        <v> </v>
      </c>
      <c r="H704" s="50">
        <v>0</v>
      </c>
    </row>
    <row r="705" spans="1:8" ht="12.75">
      <c r="A705" s="67" t="s">
        <v>539</v>
      </c>
      <c r="B705" s="7" t="s">
        <v>556</v>
      </c>
      <c r="C705" s="8">
        <v>650000</v>
      </c>
      <c r="D705" s="41">
        <v>955000</v>
      </c>
      <c r="E705" s="9">
        <v>946370.14</v>
      </c>
      <c r="F705" s="46" t="str">
        <f t="shared" si="38"/>
        <v> </v>
      </c>
      <c r="G705" s="47">
        <f t="shared" si="39"/>
        <v>8629.859999999986</v>
      </c>
      <c r="H705" s="50">
        <v>8629.86</v>
      </c>
    </row>
    <row r="706" spans="1:8" ht="12.75">
      <c r="A706" s="67" t="s">
        <v>540</v>
      </c>
      <c r="B706" s="7" t="s">
        <v>557</v>
      </c>
      <c r="C706" s="8">
        <v>120000</v>
      </c>
      <c r="D706" s="41">
        <v>120000</v>
      </c>
      <c r="E706" s="9">
        <v>116213.18</v>
      </c>
      <c r="F706" s="46" t="str">
        <f t="shared" si="38"/>
        <v> </v>
      </c>
      <c r="G706" s="47">
        <f t="shared" si="39"/>
        <v>3786.820000000007</v>
      </c>
      <c r="H706" s="50">
        <v>3786.82</v>
      </c>
    </row>
    <row r="707" spans="1:8" ht="12.75">
      <c r="A707" s="67" t="s">
        <v>541</v>
      </c>
      <c r="B707" s="7" t="s">
        <v>558</v>
      </c>
      <c r="C707" s="8">
        <v>275000</v>
      </c>
      <c r="D707" s="41">
        <v>325000</v>
      </c>
      <c r="E707" s="9">
        <v>316593.38</v>
      </c>
      <c r="F707" s="46" t="str">
        <f t="shared" si="38"/>
        <v> </v>
      </c>
      <c r="G707" s="47">
        <f t="shared" si="39"/>
        <v>8406.619999999995</v>
      </c>
      <c r="H707" s="50">
        <v>8406.62</v>
      </c>
    </row>
    <row r="708" spans="1:8" ht="12.75">
      <c r="A708" s="67" t="s">
        <v>542</v>
      </c>
      <c r="B708" s="7" t="s">
        <v>581</v>
      </c>
      <c r="C708" s="8">
        <v>275000</v>
      </c>
      <c r="D708" s="41">
        <v>375000</v>
      </c>
      <c r="E708" s="9">
        <v>261253.58</v>
      </c>
      <c r="F708" s="46" t="str">
        <f t="shared" si="38"/>
        <v> </v>
      </c>
      <c r="G708" s="47">
        <f t="shared" si="39"/>
        <v>113746.42000000001</v>
      </c>
      <c r="H708" s="50">
        <v>113746.42</v>
      </c>
    </row>
    <row r="709" spans="1:8" ht="12.75">
      <c r="A709" s="67" t="s">
        <v>543</v>
      </c>
      <c r="B709" s="7" t="s">
        <v>559</v>
      </c>
      <c r="C709" s="8">
        <v>300000</v>
      </c>
      <c r="D709" s="41">
        <v>300000</v>
      </c>
      <c r="E709" s="9">
        <v>252528</v>
      </c>
      <c r="F709" s="46" t="str">
        <f t="shared" si="38"/>
        <v> </v>
      </c>
      <c r="G709" s="47">
        <f t="shared" si="39"/>
        <v>47472</v>
      </c>
      <c r="H709" s="50">
        <v>47472</v>
      </c>
    </row>
    <row r="710" spans="1:8" ht="12.75">
      <c r="A710" s="67" t="s">
        <v>544</v>
      </c>
      <c r="B710" s="7" t="s">
        <v>1353</v>
      </c>
      <c r="C710" s="8"/>
      <c r="D710" s="41"/>
      <c r="E710" s="9"/>
      <c r="F710" s="46" t="str">
        <f t="shared" si="38"/>
        <v> </v>
      </c>
      <c r="G710" s="47" t="str">
        <f t="shared" si="39"/>
        <v> </v>
      </c>
      <c r="H710" s="50"/>
    </row>
    <row r="711" spans="1:8" ht="12.75">
      <c r="A711" s="67"/>
      <c r="B711" s="7" t="s">
        <v>571</v>
      </c>
      <c r="C711" s="8">
        <v>200000</v>
      </c>
      <c r="D711" s="41">
        <v>200000</v>
      </c>
      <c r="E711" s="9">
        <v>154770.5</v>
      </c>
      <c r="F711" s="46" t="str">
        <f t="shared" si="38"/>
        <v> </v>
      </c>
      <c r="G711" s="47">
        <f t="shared" si="39"/>
        <v>45229.5</v>
      </c>
      <c r="H711" s="50">
        <v>45229.5</v>
      </c>
    </row>
    <row r="712" spans="1:8" ht="12.75">
      <c r="A712" s="67" t="s">
        <v>578</v>
      </c>
      <c r="B712" s="7" t="s">
        <v>560</v>
      </c>
      <c r="C712" s="8">
        <v>150000</v>
      </c>
      <c r="D712" s="41">
        <v>150000</v>
      </c>
      <c r="E712" s="9">
        <v>90000</v>
      </c>
      <c r="F712" s="46" t="str">
        <f t="shared" si="38"/>
        <v> </v>
      </c>
      <c r="G712" s="47">
        <f t="shared" si="39"/>
        <v>60000</v>
      </c>
      <c r="H712" s="50">
        <v>60000</v>
      </c>
    </row>
    <row r="713" spans="1:8" ht="12.75">
      <c r="A713" s="67" t="s">
        <v>545</v>
      </c>
      <c r="B713" s="7" t="s">
        <v>561</v>
      </c>
      <c r="C713" s="8">
        <v>175000</v>
      </c>
      <c r="D713" s="41">
        <v>175000</v>
      </c>
      <c r="E713" s="9">
        <v>131076.68</v>
      </c>
      <c r="F713" s="46" t="str">
        <f t="shared" si="38"/>
        <v> </v>
      </c>
      <c r="G713" s="47">
        <f t="shared" si="39"/>
        <v>43923.32000000001</v>
      </c>
      <c r="H713" s="50">
        <v>43923.32</v>
      </c>
    </row>
    <row r="714" spans="1:8" ht="12.75">
      <c r="A714" s="67" t="s">
        <v>548</v>
      </c>
      <c r="B714" s="7" t="s">
        <v>564</v>
      </c>
      <c r="C714" s="8">
        <v>340000</v>
      </c>
      <c r="D714" s="41">
        <v>240000</v>
      </c>
      <c r="E714" s="9">
        <v>213938.88</v>
      </c>
      <c r="F714" s="46" t="str">
        <f t="shared" si="38"/>
        <v> </v>
      </c>
      <c r="G714" s="47">
        <f t="shared" si="39"/>
        <v>26061.119999999995</v>
      </c>
      <c r="H714" s="50">
        <v>26061.12</v>
      </c>
    </row>
    <row r="715" spans="1:8" ht="12.75">
      <c r="A715" s="67" t="s">
        <v>549</v>
      </c>
      <c r="B715" s="7" t="s">
        <v>565</v>
      </c>
      <c r="C715" s="8">
        <v>45000</v>
      </c>
      <c r="D715" s="41">
        <v>45000</v>
      </c>
      <c r="E715" s="9">
        <v>40080</v>
      </c>
      <c r="F715" s="46" t="str">
        <f t="shared" si="38"/>
        <v> </v>
      </c>
      <c r="G715" s="47">
        <f t="shared" si="39"/>
        <v>4920</v>
      </c>
      <c r="H715" s="50">
        <v>4920</v>
      </c>
    </row>
    <row r="716" spans="1:8" ht="12.75">
      <c r="A716" s="67" t="s">
        <v>551</v>
      </c>
      <c r="B716" s="7" t="s">
        <v>567</v>
      </c>
      <c r="C716" s="8">
        <v>50000</v>
      </c>
      <c r="D716" s="41">
        <v>50000</v>
      </c>
      <c r="E716" s="9">
        <v>8511.8</v>
      </c>
      <c r="F716" s="46" t="str">
        <f t="shared" si="38"/>
        <v> </v>
      </c>
      <c r="G716" s="47">
        <f t="shared" si="39"/>
        <v>41488.2</v>
      </c>
      <c r="H716" s="50">
        <v>41488.2</v>
      </c>
    </row>
    <row r="717" spans="1:8" ht="12.75">
      <c r="A717" s="67" t="s">
        <v>729</v>
      </c>
      <c r="B717" s="7" t="s">
        <v>730</v>
      </c>
      <c r="C717" s="8">
        <v>4000000</v>
      </c>
      <c r="D717" s="41">
        <v>3775000</v>
      </c>
      <c r="E717" s="9">
        <v>3713780.13</v>
      </c>
      <c r="F717" s="46" t="str">
        <f t="shared" si="38"/>
        <v> </v>
      </c>
      <c r="G717" s="47">
        <f t="shared" si="39"/>
        <v>61219.87000000011</v>
      </c>
      <c r="H717" s="50">
        <v>61219.87</v>
      </c>
    </row>
    <row r="718" spans="1:8" ht="12.75">
      <c r="A718" s="67" t="s">
        <v>731</v>
      </c>
      <c r="B718" s="7" t="s">
        <v>732</v>
      </c>
      <c r="C718" s="8">
        <v>8500000</v>
      </c>
      <c r="D718" s="41">
        <v>8500000</v>
      </c>
      <c r="E718" s="9">
        <v>11464652</v>
      </c>
      <c r="F718" s="46">
        <f t="shared" si="38"/>
        <v>2964652</v>
      </c>
      <c r="G718" s="47" t="str">
        <f t="shared" si="39"/>
        <v> </v>
      </c>
      <c r="H718" s="50">
        <v>-2964652</v>
      </c>
    </row>
    <row r="719" spans="1:8" ht="12.75">
      <c r="A719" s="67" t="s">
        <v>552</v>
      </c>
      <c r="B719" s="7" t="s">
        <v>582</v>
      </c>
      <c r="C719" s="8">
        <v>20000</v>
      </c>
      <c r="D719" s="41">
        <v>21500</v>
      </c>
      <c r="E719" s="9">
        <v>20303</v>
      </c>
      <c r="F719" s="46" t="str">
        <f t="shared" si="38"/>
        <v> </v>
      </c>
      <c r="G719" s="47">
        <f t="shared" si="39"/>
        <v>1197</v>
      </c>
      <c r="H719" s="50">
        <v>1197</v>
      </c>
    </row>
    <row r="720" spans="1:8" ht="12.75">
      <c r="A720" s="67" t="s">
        <v>553</v>
      </c>
      <c r="B720" s="7" t="s">
        <v>568</v>
      </c>
      <c r="C720" s="8">
        <v>200000</v>
      </c>
      <c r="D720" s="41">
        <v>200000</v>
      </c>
      <c r="E720" s="9">
        <v>197430.5</v>
      </c>
      <c r="F720" s="46" t="str">
        <f t="shared" si="38"/>
        <v> </v>
      </c>
      <c r="G720" s="47">
        <f t="shared" si="39"/>
        <v>2569.5</v>
      </c>
      <c r="H720" s="50">
        <v>2569.5</v>
      </c>
    </row>
    <row r="721" spans="1:8" ht="12.75">
      <c r="A721" s="67" t="s">
        <v>1327</v>
      </c>
      <c r="B721" s="7" t="s">
        <v>1347</v>
      </c>
      <c r="C721" s="8">
        <v>550000</v>
      </c>
      <c r="D721" s="41">
        <v>660000</v>
      </c>
      <c r="E721" s="9">
        <v>646825.19</v>
      </c>
      <c r="F721" s="46" t="str">
        <f t="shared" si="38"/>
        <v> </v>
      </c>
      <c r="G721" s="47">
        <f t="shared" si="39"/>
        <v>13174.810000000056</v>
      </c>
      <c r="H721" s="50">
        <v>13174.81</v>
      </c>
    </row>
    <row r="722" spans="1:8" ht="12.75">
      <c r="A722" s="67" t="s">
        <v>733</v>
      </c>
      <c r="B722" s="7" t="s">
        <v>734</v>
      </c>
      <c r="C722" s="8">
        <v>2000000</v>
      </c>
      <c r="D722" s="41">
        <v>2000000</v>
      </c>
      <c r="E722" s="9">
        <v>2000000</v>
      </c>
      <c r="F722" s="46" t="str">
        <f t="shared" si="38"/>
        <v> </v>
      </c>
      <c r="G722" s="47" t="str">
        <f t="shared" si="39"/>
        <v> </v>
      </c>
      <c r="H722" s="50">
        <v>0</v>
      </c>
    </row>
    <row r="723" spans="1:8" ht="12.75">
      <c r="A723" s="66"/>
      <c r="B723" s="7"/>
      <c r="C723" s="8"/>
      <c r="D723" s="41"/>
      <c r="E723" s="9"/>
      <c r="F723" s="9"/>
      <c r="G723" s="78"/>
      <c r="H723" s="50"/>
    </row>
    <row r="724" spans="1:8" ht="12.75">
      <c r="A724" s="66"/>
      <c r="B724" s="14" t="s">
        <v>735</v>
      </c>
      <c r="C724" s="8"/>
      <c r="D724" s="42"/>
      <c r="E724" s="23"/>
      <c r="F724" s="23"/>
      <c r="G724" s="79"/>
      <c r="H724" s="71"/>
    </row>
    <row r="725" spans="1:8" ht="12.75">
      <c r="A725" s="66"/>
      <c r="B725" s="14" t="s">
        <v>736</v>
      </c>
      <c r="C725" s="8">
        <v>31200000</v>
      </c>
      <c r="D725" s="43">
        <f>SUM(D700:D723)</f>
        <v>31200000</v>
      </c>
      <c r="E725" s="21">
        <f>SUM(E700:E723)</f>
        <v>33420754.790000003</v>
      </c>
      <c r="F725" s="21">
        <f>SUM(F700:F723)</f>
        <v>2964652</v>
      </c>
      <c r="G725" s="80">
        <f>SUM(G700:G723)</f>
        <v>743897.2100000005</v>
      </c>
      <c r="H725" s="72">
        <f>SUM(H700:H723)</f>
        <v>-2220754.79</v>
      </c>
    </row>
    <row r="726" spans="1:8" ht="12.75">
      <c r="A726" s="66"/>
      <c r="B726" s="7"/>
      <c r="C726" s="8"/>
      <c r="D726" s="41"/>
      <c r="E726" s="9"/>
      <c r="F726" s="9"/>
      <c r="G726" s="78"/>
      <c r="H726" s="50"/>
    </row>
    <row r="727" spans="1:8" ht="12.75">
      <c r="A727" s="66"/>
      <c r="B727" s="17" t="s">
        <v>1291</v>
      </c>
      <c r="C727" s="8"/>
      <c r="D727" s="41"/>
      <c r="E727" s="9"/>
      <c r="F727" s="9"/>
      <c r="G727" s="78"/>
      <c r="H727" s="50"/>
    </row>
    <row r="728" spans="1:8" ht="12.75">
      <c r="A728" s="66"/>
      <c r="B728" s="7"/>
      <c r="C728" s="8"/>
      <c r="D728" s="41"/>
      <c r="E728" s="9"/>
      <c r="F728" s="9"/>
      <c r="G728" s="78"/>
      <c r="H728" s="50"/>
    </row>
    <row r="729" spans="1:8" ht="12.75">
      <c r="A729" s="66"/>
      <c r="B729" s="17" t="s">
        <v>1263</v>
      </c>
      <c r="C729" s="8"/>
      <c r="D729" s="41"/>
      <c r="E729" s="9"/>
      <c r="F729" s="9"/>
      <c r="G729" s="78"/>
      <c r="H729" s="50"/>
    </row>
    <row r="730" spans="1:8" ht="12.75">
      <c r="A730" s="66" t="s">
        <v>737</v>
      </c>
      <c r="B730" s="7" t="s">
        <v>534</v>
      </c>
      <c r="C730" s="8">
        <v>7672000</v>
      </c>
      <c r="D730" s="41">
        <v>7660000</v>
      </c>
      <c r="E730" s="9">
        <v>7083372.53</v>
      </c>
      <c r="F730" s="46" t="str">
        <f>IF(E730&gt;D730,E730-D730," ")</f>
        <v> </v>
      </c>
      <c r="G730" s="47">
        <f>IF(D730&gt;E730,D730-E730," ")</f>
        <v>576627.4699999997</v>
      </c>
      <c r="H730" s="50">
        <v>576627.47</v>
      </c>
    </row>
    <row r="731" spans="1:8" ht="12.75">
      <c r="A731" s="66"/>
      <c r="B731" s="7"/>
      <c r="C731" s="8"/>
      <c r="D731" s="41"/>
      <c r="E731" s="9"/>
      <c r="F731" s="9"/>
      <c r="G731" s="78"/>
      <c r="H731" s="50"/>
    </row>
    <row r="732" spans="1:8" ht="12.75">
      <c r="A732" s="66"/>
      <c r="B732" s="17" t="s">
        <v>1264</v>
      </c>
      <c r="C732" s="8"/>
      <c r="D732" s="41"/>
      <c r="E732" s="9"/>
      <c r="F732" s="9"/>
      <c r="G732" s="78"/>
      <c r="H732" s="50"/>
    </row>
    <row r="733" spans="1:8" ht="12.75">
      <c r="A733" s="66" t="s">
        <v>738</v>
      </c>
      <c r="B733" s="7" t="s">
        <v>555</v>
      </c>
      <c r="C733" s="8">
        <v>750000</v>
      </c>
      <c r="D733" s="41">
        <v>850000</v>
      </c>
      <c r="E733" s="9">
        <v>849916.15</v>
      </c>
      <c r="F733" s="46" t="str">
        <f aca="true" t="shared" si="40" ref="F733:F746">IF(E733&gt;D733,E733-D733," ")</f>
        <v> </v>
      </c>
      <c r="G733" s="47">
        <f aca="true" t="shared" si="41" ref="G733:G746">IF(D733&gt;E733,D733-E733," ")</f>
        <v>83.84999999997672</v>
      </c>
      <c r="H733" s="50">
        <v>83.85</v>
      </c>
    </row>
    <row r="734" spans="1:8" ht="12.75">
      <c r="A734" s="67" t="s">
        <v>538</v>
      </c>
      <c r="B734" s="7" t="s">
        <v>579</v>
      </c>
      <c r="C734" s="8">
        <v>5000</v>
      </c>
      <c r="D734" s="41">
        <v>5000</v>
      </c>
      <c r="E734" s="9">
        <v>5000</v>
      </c>
      <c r="F734" s="46" t="str">
        <f t="shared" si="40"/>
        <v> </v>
      </c>
      <c r="G734" s="47" t="str">
        <f t="shared" si="41"/>
        <v> </v>
      </c>
      <c r="H734" s="50">
        <v>0</v>
      </c>
    </row>
    <row r="735" spans="1:8" ht="12.75">
      <c r="A735" s="67" t="s">
        <v>539</v>
      </c>
      <c r="B735" s="7" t="s">
        <v>556</v>
      </c>
      <c r="C735" s="8">
        <v>10000</v>
      </c>
      <c r="D735" s="41">
        <v>32000</v>
      </c>
      <c r="E735" s="9">
        <v>30031.37</v>
      </c>
      <c r="F735" s="46" t="str">
        <f t="shared" si="40"/>
        <v> </v>
      </c>
      <c r="G735" s="47">
        <f t="shared" si="41"/>
        <v>1968.630000000001</v>
      </c>
      <c r="H735" s="50">
        <v>1968.63</v>
      </c>
    </row>
    <row r="736" spans="1:8" ht="12.75">
      <c r="A736" s="67" t="s">
        <v>540</v>
      </c>
      <c r="B736" s="7" t="s">
        <v>557</v>
      </c>
      <c r="C736" s="8">
        <v>125000</v>
      </c>
      <c r="D736" s="41">
        <v>125000</v>
      </c>
      <c r="E736" s="9">
        <v>124076.3</v>
      </c>
      <c r="F736" s="46" t="str">
        <f t="shared" si="40"/>
        <v> </v>
      </c>
      <c r="G736" s="47">
        <f t="shared" si="41"/>
        <v>923.6999999999971</v>
      </c>
      <c r="H736" s="50">
        <v>923.7</v>
      </c>
    </row>
    <row r="737" spans="1:8" ht="12.75">
      <c r="A737" s="67" t="s">
        <v>541</v>
      </c>
      <c r="B737" s="7" t="s">
        <v>558</v>
      </c>
      <c r="C737" s="8">
        <v>250000</v>
      </c>
      <c r="D737" s="41">
        <v>265000</v>
      </c>
      <c r="E737" s="9">
        <v>253029.24</v>
      </c>
      <c r="F737" s="46" t="str">
        <f t="shared" si="40"/>
        <v> </v>
      </c>
      <c r="G737" s="47">
        <f t="shared" si="41"/>
        <v>11970.76000000001</v>
      </c>
      <c r="H737" s="50">
        <v>11970.76</v>
      </c>
    </row>
    <row r="738" spans="1:8" ht="12.75">
      <c r="A738" s="67" t="s">
        <v>542</v>
      </c>
      <c r="B738" s="7" t="s">
        <v>581</v>
      </c>
      <c r="C738" s="8">
        <v>25000</v>
      </c>
      <c r="D738" s="41">
        <v>50000</v>
      </c>
      <c r="E738" s="9">
        <v>39181.8</v>
      </c>
      <c r="F738" s="46" t="str">
        <f t="shared" si="40"/>
        <v> </v>
      </c>
      <c r="G738" s="47">
        <f t="shared" si="41"/>
        <v>10818.199999999997</v>
      </c>
      <c r="H738" s="50">
        <v>10818.2</v>
      </c>
    </row>
    <row r="739" spans="1:8" ht="12.75">
      <c r="A739" s="67" t="s">
        <v>543</v>
      </c>
      <c r="B739" s="7" t="s">
        <v>559</v>
      </c>
      <c r="C739" s="8">
        <v>50000</v>
      </c>
      <c r="D739" s="41">
        <v>50000</v>
      </c>
      <c r="E739" s="9">
        <v>24600</v>
      </c>
      <c r="F739" s="46" t="str">
        <f t="shared" si="40"/>
        <v> </v>
      </c>
      <c r="G739" s="47">
        <f t="shared" si="41"/>
        <v>25400</v>
      </c>
      <c r="H739" s="50">
        <v>25400</v>
      </c>
    </row>
    <row r="740" spans="1:8" ht="12.75">
      <c r="A740" s="67" t="s">
        <v>544</v>
      </c>
      <c r="B740" s="7" t="s">
        <v>1353</v>
      </c>
      <c r="C740" s="8"/>
      <c r="D740" s="41"/>
      <c r="E740" s="9"/>
      <c r="F740" s="46" t="str">
        <f t="shared" si="40"/>
        <v> </v>
      </c>
      <c r="G740" s="47" t="str">
        <f t="shared" si="41"/>
        <v> </v>
      </c>
      <c r="H740" s="50"/>
    </row>
    <row r="741" spans="1:8" ht="12.75">
      <c r="A741" s="67"/>
      <c r="B741" s="7" t="s">
        <v>571</v>
      </c>
      <c r="C741" s="8">
        <v>250000</v>
      </c>
      <c r="D741" s="41">
        <v>325000</v>
      </c>
      <c r="E741" s="9">
        <v>267961.21</v>
      </c>
      <c r="F741" s="46" t="str">
        <f t="shared" si="40"/>
        <v> </v>
      </c>
      <c r="G741" s="47">
        <f t="shared" si="41"/>
        <v>57038.78999999998</v>
      </c>
      <c r="H741" s="50">
        <v>57038.79</v>
      </c>
    </row>
    <row r="742" spans="1:8" ht="12.75">
      <c r="A742" s="67" t="s">
        <v>578</v>
      </c>
      <c r="B742" s="7" t="s">
        <v>560</v>
      </c>
      <c r="C742" s="8">
        <v>250000</v>
      </c>
      <c r="D742" s="41">
        <v>150000</v>
      </c>
      <c r="E742" s="9">
        <v>3000</v>
      </c>
      <c r="F742" s="46" t="str">
        <f t="shared" si="40"/>
        <v> </v>
      </c>
      <c r="G742" s="47">
        <f t="shared" si="41"/>
        <v>147000</v>
      </c>
      <c r="H742" s="50">
        <v>147000</v>
      </c>
    </row>
    <row r="743" spans="1:8" ht="12.75">
      <c r="A743" s="67" t="s">
        <v>545</v>
      </c>
      <c r="B743" s="7" t="s">
        <v>561</v>
      </c>
      <c r="C743" s="8">
        <v>50000</v>
      </c>
      <c r="D743" s="41">
        <v>50000</v>
      </c>
      <c r="E743" s="9">
        <v>48143.8</v>
      </c>
      <c r="F743" s="46" t="str">
        <f t="shared" si="40"/>
        <v> </v>
      </c>
      <c r="G743" s="47">
        <f t="shared" si="41"/>
        <v>1856.199999999997</v>
      </c>
      <c r="H743" s="50">
        <v>1856.2</v>
      </c>
    </row>
    <row r="744" spans="1:8" ht="12.75">
      <c r="A744" s="67" t="s">
        <v>546</v>
      </c>
      <c r="B744" s="7" t="s">
        <v>562</v>
      </c>
      <c r="C744" s="8">
        <v>700000</v>
      </c>
      <c r="D744" s="41">
        <v>700000</v>
      </c>
      <c r="E744" s="9">
        <v>647882</v>
      </c>
      <c r="F744" s="46" t="str">
        <f t="shared" si="40"/>
        <v> </v>
      </c>
      <c r="G744" s="47">
        <f t="shared" si="41"/>
        <v>52118</v>
      </c>
      <c r="H744" s="50">
        <v>52118</v>
      </c>
    </row>
    <row r="745" spans="1:8" ht="12.75">
      <c r="A745" s="67" t="s">
        <v>547</v>
      </c>
      <c r="B745" s="7" t="s">
        <v>563</v>
      </c>
      <c r="C745" s="8">
        <v>10000</v>
      </c>
      <c r="D745" s="41">
        <v>10000</v>
      </c>
      <c r="E745" s="9">
        <v>3397</v>
      </c>
      <c r="F745" s="46" t="str">
        <f t="shared" si="40"/>
        <v> </v>
      </c>
      <c r="G745" s="47">
        <f t="shared" si="41"/>
        <v>6603</v>
      </c>
      <c r="H745" s="50">
        <v>6603</v>
      </c>
    </row>
    <row r="746" spans="1:8" ht="12.75">
      <c r="A746" s="67" t="s">
        <v>548</v>
      </c>
      <c r="B746" s="7" t="s">
        <v>564</v>
      </c>
      <c r="C746" s="8">
        <v>175000</v>
      </c>
      <c r="D746" s="41">
        <v>160000</v>
      </c>
      <c r="E746" s="9">
        <v>94342.34</v>
      </c>
      <c r="F746" s="46" t="str">
        <f t="shared" si="40"/>
        <v> </v>
      </c>
      <c r="G746" s="47">
        <f t="shared" si="41"/>
        <v>65657.66</v>
      </c>
      <c r="H746" s="50">
        <v>65657.66</v>
      </c>
    </row>
    <row r="747" spans="1:8" ht="12.75">
      <c r="A747" s="67"/>
      <c r="B747" s="15" t="s">
        <v>601</v>
      </c>
      <c r="C747" s="8"/>
      <c r="D747" s="44">
        <f>SUM(D730:D746)</f>
        <v>10432000</v>
      </c>
      <c r="E747" s="22">
        <f>SUM(E730:E746)</f>
        <v>9473933.740000002</v>
      </c>
      <c r="F747" s="22"/>
      <c r="G747" s="61">
        <f>SUM(G730:G746)</f>
        <v>958066.2599999997</v>
      </c>
      <c r="H747" s="73">
        <f>SUM(H730:H746)</f>
        <v>958066.2599999999</v>
      </c>
    </row>
    <row r="748" spans="1:8" ht="12.75">
      <c r="A748" s="27"/>
      <c r="B748" s="3"/>
      <c r="C748" s="1"/>
      <c r="D748" s="45"/>
      <c r="E748" s="4"/>
      <c r="F748" s="4"/>
      <c r="G748" s="4"/>
      <c r="H748" s="50"/>
    </row>
    <row r="749" spans="1:8" ht="12.75">
      <c r="A749" s="67"/>
      <c r="B749" s="7"/>
      <c r="C749" s="8"/>
      <c r="D749" s="41"/>
      <c r="E749" s="9"/>
      <c r="F749" s="9"/>
      <c r="G749" s="78"/>
      <c r="H749" s="50"/>
    </row>
    <row r="750" spans="1:8" ht="12.75">
      <c r="A750" s="67"/>
      <c r="B750" s="17" t="s">
        <v>84</v>
      </c>
      <c r="C750" s="8"/>
      <c r="D750" s="41"/>
      <c r="E750" s="9"/>
      <c r="F750" s="9"/>
      <c r="G750" s="78"/>
      <c r="H750" s="50"/>
    </row>
    <row r="751" spans="1:8" ht="12.75">
      <c r="A751" s="67"/>
      <c r="B751" s="17" t="s">
        <v>607</v>
      </c>
      <c r="C751" s="8"/>
      <c r="D751" s="41"/>
      <c r="E751" s="9"/>
      <c r="F751" s="9"/>
      <c r="G751" s="78"/>
      <c r="H751" s="50"/>
    </row>
    <row r="752" spans="1:8" ht="12.75">
      <c r="A752" s="67"/>
      <c r="B752" s="7"/>
      <c r="C752" s="8"/>
      <c r="D752" s="41"/>
      <c r="E752" s="9"/>
      <c r="F752" s="9"/>
      <c r="G752" s="78"/>
      <c r="H752" s="50"/>
    </row>
    <row r="753" spans="1:8" ht="12.75">
      <c r="A753" s="67"/>
      <c r="B753" s="17" t="s">
        <v>1291</v>
      </c>
      <c r="C753" s="8"/>
      <c r="D753" s="41"/>
      <c r="E753" s="9"/>
      <c r="F753" s="9"/>
      <c r="G753" s="78"/>
      <c r="H753" s="50"/>
    </row>
    <row r="754" spans="1:8" ht="12.75">
      <c r="A754" s="67"/>
      <c r="B754" s="17" t="s">
        <v>607</v>
      </c>
      <c r="C754" s="8"/>
      <c r="D754" s="41"/>
      <c r="E754" s="9"/>
      <c r="F754" s="9"/>
      <c r="G754" s="78"/>
      <c r="H754" s="50"/>
    </row>
    <row r="755" spans="1:8" ht="12.75">
      <c r="A755" s="67"/>
      <c r="B755" s="17"/>
      <c r="C755" s="8"/>
      <c r="D755" s="41"/>
      <c r="E755" s="9"/>
      <c r="F755" s="9"/>
      <c r="G755" s="78"/>
      <c r="H755" s="50"/>
    </row>
    <row r="756" spans="1:8" ht="12.75">
      <c r="A756" s="67"/>
      <c r="B756" s="15" t="s">
        <v>598</v>
      </c>
      <c r="C756" s="8"/>
      <c r="D756" s="41">
        <f>D747</f>
        <v>10432000</v>
      </c>
      <c r="E756" s="9">
        <f>E747</f>
        <v>9473933.740000002</v>
      </c>
      <c r="F756" s="9"/>
      <c r="G756" s="78">
        <f>G747</f>
        <v>958066.2599999997</v>
      </c>
      <c r="H756" s="50">
        <f>H747</f>
        <v>958066.2599999999</v>
      </c>
    </row>
    <row r="757" spans="1:8" ht="12.75">
      <c r="A757" s="67"/>
      <c r="B757" s="15"/>
      <c r="C757" s="8"/>
      <c r="D757" s="41"/>
      <c r="E757" s="9"/>
      <c r="F757" s="9"/>
      <c r="G757" s="78"/>
      <c r="H757" s="50"/>
    </row>
    <row r="758" spans="1:8" ht="12.75">
      <c r="A758" s="67"/>
      <c r="B758" s="17" t="s">
        <v>599</v>
      </c>
      <c r="C758" s="8"/>
      <c r="D758" s="41"/>
      <c r="E758" s="9"/>
      <c r="F758" s="9"/>
      <c r="G758" s="78"/>
      <c r="H758" s="50"/>
    </row>
    <row r="759" spans="1:8" ht="12.75">
      <c r="A759" s="67" t="s">
        <v>336</v>
      </c>
      <c r="B759" s="7" t="s">
        <v>565</v>
      </c>
      <c r="C759" s="8">
        <v>75000</v>
      </c>
      <c r="D759" s="41">
        <v>76600</v>
      </c>
      <c r="E759" s="9">
        <v>76535</v>
      </c>
      <c r="F759" s="46" t="str">
        <f>IF(E759&gt;D759,E759-D759," ")</f>
        <v> </v>
      </c>
      <c r="G759" s="47">
        <f>IF(D759&gt;E759,D759-E759," ")</f>
        <v>65</v>
      </c>
      <c r="H759" s="50">
        <v>65</v>
      </c>
    </row>
    <row r="760" spans="1:8" ht="12.75">
      <c r="A760" s="67" t="s">
        <v>968</v>
      </c>
      <c r="B760" s="7" t="s">
        <v>739</v>
      </c>
      <c r="C760" s="8">
        <v>5200000</v>
      </c>
      <c r="D760" s="41">
        <v>5200000</v>
      </c>
      <c r="E760" s="9">
        <v>4573786.9</v>
      </c>
      <c r="F760" s="46" t="str">
        <f>IF(E760&gt;D760,E760-D760," ")</f>
        <v> </v>
      </c>
      <c r="G760" s="47">
        <f>IF(D760&gt;E760,D760-E760," ")</f>
        <v>626213.0999999996</v>
      </c>
      <c r="H760" s="50">
        <v>626213.1</v>
      </c>
    </row>
    <row r="761" spans="1:8" ht="12.75">
      <c r="A761" s="67" t="s">
        <v>553</v>
      </c>
      <c r="B761" s="7" t="s">
        <v>568</v>
      </c>
      <c r="C761" s="8">
        <v>150000</v>
      </c>
      <c r="D761" s="41">
        <v>150000</v>
      </c>
      <c r="E761" s="9">
        <v>148739.5</v>
      </c>
      <c r="F761" s="46" t="str">
        <f>IF(E761&gt;D761,E761-D761," ")</f>
        <v> </v>
      </c>
      <c r="G761" s="47">
        <f>IF(D761&gt;E761,D761-E761," ")</f>
        <v>1260.5</v>
      </c>
      <c r="H761" s="50">
        <v>1260.5</v>
      </c>
    </row>
    <row r="762" spans="1:8" ht="12.75">
      <c r="A762" s="67" t="s">
        <v>1327</v>
      </c>
      <c r="B762" s="7" t="s">
        <v>1347</v>
      </c>
      <c r="C762" s="8">
        <v>120000</v>
      </c>
      <c r="D762" s="41">
        <v>8400</v>
      </c>
      <c r="E762" s="9">
        <v>380</v>
      </c>
      <c r="F762" s="46" t="str">
        <f>IF(E762&gt;D762,E762-D762," ")</f>
        <v> </v>
      </c>
      <c r="G762" s="47">
        <f>IF(D762&gt;E762,D762-E762," ")</f>
        <v>8020</v>
      </c>
      <c r="H762" s="50">
        <v>8020</v>
      </c>
    </row>
    <row r="763" spans="1:8" ht="12.75">
      <c r="A763" s="66"/>
      <c r="B763" s="7"/>
      <c r="C763" s="8"/>
      <c r="D763" s="41"/>
      <c r="E763" s="9"/>
      <c r="F763" s="9"/>
      <c r="G763" s="78"/>
      <c r="H763" s="50"/>
    </row>
    <row r="764" spans="1:8" ht="12.75">
      <c r="A764" s="66"/>
      <c r="B764" s="14" t="s">
        <v>740</v>
      </c>
      <c r="C764" s="8"/>
      <c r="D764" s="41"/>
      <c r="E764" s="9"/>
      <c r="F764" s="9"/>
      <c r="G764" s="78"/>
      <c r="H764" s="50"/>
    </row>
    <row r="765" spans="1:8" ht="12.75">
      <c r="A765" s="66"/>
      <c r="B765" s="14" t="s">
        <v>741</v>
      </c>
      <c r="C765" s="8">
        <v>15867000</v>
      </c>
      <c r="D765" s="44">
        <f>SUM(D756:D764)</f>
        <v>15867000</v>
      </c>
      <c r="E765" s="22">
        <f>SUM(E756:E764)</f>
        <v>14273375.140000002</v>
      </c>
      <c r="F765" s="22"/>
      <c r="G765" s="61">
        <f>SUM(G756:G764)</f>
        <v>1593624.8599999994</v>
      </c>
      <c r="H765" s="73">
        <f>SUM(H756:H764)</f>
        <v>1593624.8599999999</v>
      </c>
    </row>
    <row r="766" spans="1:8" ht="12.75">
      <c r="A766" s="66"/>
      <c r="B766" s="7"/>
      <c r="C766" s="8"/>
      <c r="D766" s="41"/>
      <c r="E766" s="9"/>
      <c r="F766" s="9"/>
      <c r="G766" s="78"/>
      <c r="H766" s="50"/>
    </row>
    <row r="767" spans="1:8" ht="12.75">
      <c r="A767" s="66"/>
      <c r="B767" s="17" t="s">
        <v>1292</v>
      </c>
      <c r="C767" s="8"/>
      <c r="D767" s="41"/>
      <c r="E767" s="9"/>
      <c r="F767" s="9"/>
      <c r="G767" s="78"/>
      <c r="H767" s="50"/>
    </row>
    <row r="768" spans="1:8" ht="12.75">
      <c r="A768" s="66"/>
      <c r="B768" s="7"/>
      <c r="C768" s="8"/>
      <c r="D768" s="41"/>
      <c r="E768" s="9"/>
      <c r="F768" s="9"/>
      <c r="G768" s="78"/>
      <c r="H768" s="50"/>
    </row>
    <row r="769" spans="1:8" ht="12.75">
      <c r="A769" s="66"/>
      <c r="B769" s="17" t="s">
        <v>1263</v>
      </c>
      <c r="C769" s="8"/>
      <c r="D769" s="41"/>
      <c r="E769" s="9"/>
      <c r="F769" s="9"/>
      <c r="G769" s="78"/>
      <c r="H769" s="50"/>
    </row>
    <row r="770" spans="1:8" ht="12.75">
      <c r="A770" s="66" t="s">
        <v>742</v>
      </c>
      <c r="B770" s="7" t="s">
        <v>534</v>
      </c>
      <c r="C770" s="8">
        <v>10954000</v>
      </c>
      <c r="D770" s="41">
        <v>11021000</v>
      </c>
      <c r="E770" s="9">
        <v>11020782.97</v>
      </c>
      <c r="F770" s="46" t="str">
        <f>IF(E770&gt;D770,E770-D770," ")</f>
        <v> </v>
      </c>
      <c r="G770" s="47">
        <f>IF(D770&gt;E770,D770-E770," ")</f>
        <v>217.02999999932945</v>
      </c>
      <c r="H770" s="50">
        <v>217.03</v>
      </c>
    </row>
    <row r="771" spans="1:8" ht="12.75">
      <c r="A771" s="66"/>
      <c r="B771" s="7"/>
      <c r="C771" s="8"/>
      <c r="D771" s="41"/>
      <c r="E771" s="9"/>
      <c r="F771" s="9"/>
      <c r="G771" s="78"/>
      <c r="H771" s="50"/>
    </row>
    <row r="772" spans="1:8" ht="12.75">
      <c r="A772" s="66"/>
      <c r="B772" s="17" t="s">
        <v>1264</v>
      </c>
      <c r="C772" s="8"/>
      <c r="D772" s="41"/>
      <c r="E772" s="9"/>
      <c r="F772" s="9"/>
      <c r="G772" s="78"/>
      <c r="H772" s="50"/>
    </row>
    <row r="773" spans="1:8" ht="12.75">
      <c r="A773" s="66" t="s">
        <v>743</v>
      </c>
      <c r="B773" s="7" t="s">
        <v>555</v>
      </c>
      <c r="C773" s="8">
        <v>1300000</v>
      </c>
      <c r="D773" s="41">
        <v>1316500</v>
      </c>
      <c r="E773" s="9">
        <v>1316145</v>
      </c>
      <c r="F773" s="46" t="str">
        <f aca="true" t="shared" si="42" ref="F773:F789">IF(E773&gt;D773,E773-D773," ")</f>
        <v> </v>
      </c>
      <c r="G773" s="47">
        <f aca="true" t="shared" si="43" ref="G773:G789">IF(D773&gt;E773,D773-E773," ")</f>
        <v>355</v>
      </c>
      <c r="H773" s="50">
        <v>355</v>
      </c>
    </row>
    <row r="774" spans="1:8" ht="12.75">
      <c r="A774" s="67" t="s">
        <v>538</v>
      </c>
      <c r="B774" s="7" t="s">
        <v>579</v>
      </c>
      <c r="C774" s="8">
        <v>5000</v>
      </c>
      <c r="D774" s="41">
        <v>5000</v>
      </c>
      <c r="E774" s="9">
        <v>5000</v>
      </c>
      <c r="F774" s="46" t="str">
        <f t="shared" si="42"/>
        <v> </v>
      </c>
      <c r="G774" s="47" t="str">
        <f t="shared" si="43"/>
        <v> </v>
      </c>
      <c r="H774" s="50">
        <v>0</v>
      </c>
    </row>
    <row r="775" spans="1:8" ht="12.75">
      <c r="A775" s="67" t="s">
        <v>539</v>
      </c>
      <c r="B775" s="7" t="s">
        <v>556</v>
      </c>
      <c r="C775" s="8">
        <v>75000</v>
      </c>
      <c r="D775" s="41">
        <v>56000</v>
      </c>
      <c r="E775" s="9">
        <v>54926.41</v>
      </c>
      <c r="F775" s="46" t="str">
        <f t="shared" si="42"/>
        <v> </v>
      </c>
      <c r="G775" s="47">
        <f t="shared" si="43"/>
        <v>1073.5899999999965</v>
      </c>
      <c r="H775" s="50">
        <v>1073.59</v>
      </c>
    </row>
    <row r="776" spans="1:8" ht="12.75">
      <c r="A776" s="67" t="s">
        <v>540</v>
      </c>
      <c r="B776" s="7" t="s">
        <v>557</v>
      </c>
      <c r="C776" s="8">
        <v>175000</v>
      </c>
      <c r="D776" s="41">
        <v>147000</v>
      </c>
      <c r="E776" s="9">
        <v>143102.3</v>
      </c>
      <c r="F776" s="46" t="str">
        <f t="shared" si="42"/>
        <v> </v>
      </c>
      <c r="G776" s="47">
        <f t="shared" si="43"/>
        <v>3897.7000000000116</v>
      </c>
      <c r="H776" s="50">
        <v>3897.7</v>
      </c>
    </row>
    <row r="777" spans="1:8" ht="12.75">
      <c r="A777" s="67" t="s">
        <v>541</v>
      </c>
      <c r="B777" s="7" t="s">
        <v>558</v>
      </c>
      <c r="C777" s="8">
        <v>275000</v>
      </c>
      <c r="D777" s="41">
        <v>282000</v>
      </c>
      <c r="E777" s="9">
        <v>281058.44</v>
      </c>
      <c r="F777" s="46" t="str">
        <f t="shared" si="42"/>
        <v> </v>
      </c>
      <c r="G777" s="47">
        <f t="shared" si="43"/>
        <v>941.5599999999977</v>
      </c>
      <c r="H777" s="50">
        <v>941.56</v>
      </c>
    </row>
    <row r="778" spans="1:8" ht="12.75">
      <c r="A778" s="67" t="s">
        <v>577</v>
      </c>
      <c r="B778" s="7" t="s">
        <v>580</v>
      </c>
      <c r="C778" s="8">
        <v>2113000</v>
      </c>
      <c r="D778" s="41">
        <v>2113000</v>
      </c>
      <c r="E778" s="9">
        <v>2112504</v>
      </c>
      <c r="F778" s="46" t="str">
        <f t="shared" si="42"/>
        <v> </v>
      </c>
      <c r="G778" s="47">
        <f t="shared" si="43"/>
        <v>496</v>
      </c>
      <c r="H778" s="50">
        <v>496</v>
      </c>
    </row>
    <row r="779" spans="1:8" ht="12.75">
      <c r="A779" s="67" t="s">
        <v>542</v>
      </c>
      <c r="B779" s="7" t="s">
        <v>581</v>
      </c>
      <c r="C779" s="8">
        <v>30000</v>
      </c>
      <c r="D779" s="41">
        <v>57000</v>
      </c>
      <c r="E779" s="9">
        <v>56778.94</v>
      </c>
      <c r="F779" s="46" t="str">
        <f t="shared" si="42"/>
        <v> </v>
      </c>
      <c r="G779" s="47">
        <f t="shared" si="43"/>
        <v>221.05999999999767</v>
      </c>
      <c r="H779" s="50">
        <v>221.06</v>
      </c>
    </row>
    <row r="780" spans="1:8" ht="12.75">
      <c r="A780" s="67" t="s">
        <v>543</v>
      </c>
      <c r="B780" s="7" t="s">
        <v>559</v>
      </c>
      <c r="C780" s="8">
        <v>80000</v>
      </c>
      <c r="D780" s="41">
        <v>166000</v>
      </c>
      <c r="E780" s="9">
        <v>145130</v>
      </c>
      <c r="F780" s="46" t="str">
        <f t="shared" si="42"/>
        <v> </v>
      </c>
      <c r="G780" s="47">
        <f t="shared" si="43"/>
        <v>20870</v>
      </c>
      <c r="H780" s="50">
        <v>20870</v>
      </c>
    </row>
    <row r="781" spans="1:8" ht="12.75">
      <c r="A781" s="67" t="s">
        <v>544</v>
      </c>
      <c r="B781" s="7" t="s">
        <v>1353</v>
      </c>
      <c r="C781" s="8"/>
      <c r="D781" s="41"/>
      <c r="E781" s="9"/>
      <c r="F781" s="46" t="str">
        <f t="shared" si="42"/>
        <v> </v>
      </c>
      <c r="G781" s="47" t="str">
        <f t="shared" si="43"/>
        <v> </v>
      </c>
      <c r="H781" s="50"/>
    </row>
    <row r="782" spans="1:8" ht="12.75">
      <c r="A782" s="67"/>
      <c r="B782" s="7" t="s">
        <v>571</v>
      </c>
      <c r="C782" s="8">
        <v>150000</v>
      </c>
      <c r="D782" s="41">
        <v>71000</v>
      </c>
      <c r="E782" s="9">
        <v>70305.25</v>
      </c>
      <c r="F782" s="46" t="str">
        <f t="shared" si="42"/>
        <v> </v>
      </c>
      <c r="G782" s="47">
        <f t="shared" si="43"/>
        <v>694.75</v>
      </c>
      <c r="H782" s="50">
        <v>694.75</v>
      </c>
    </row>
    <row r="783" spans="1:8" ht="12.75">
      <c r="A783" s="67" t="s">
        <v>578</v>
      </c>
      <c r="B783" s="7" t="s">
        <v>560</v>
      </c>
      <c r="C783" s="8">
        <v>100000</v>
      </c>
      <c r="D783" s="41">
        <v>22000</v>
      </c>
      <c r="E783" s="9">
        <v>21600</v>
      </c>
      <c r="F783" s="46" t="str">
        <f t="shared" si="42"/>
        <v> </v>
      </c>
      <c r="G783" s="47">
        <f t="shared" si="43"/>
        <v>400</v>
      </c>
      <c r="H783" s="50">
        <v>400</v>
      </c>
    </row>
    <row r="784" spans="1:8" ht="12.75">
      <c r="A784" s="67" t="s">
        <v>545</v>
      </c>
      <c r="B784" s="7" t="s">
        <v>561</v>
      </c>
      <c r="C784" s="8">
        <v>150000</v>
      </c>
      <c r="D784" s="41">
        <v>218000</v>
      </c>
      <c r="E784" s="9">
        <v>213815</v>
      </c>
      <c r="F784" s="46" t="str">
        <f t="shared" si="42"/>
        <v> </v>
      </c>
      <c r="G784" s="47">
        <f t="shared" si="43"/>
        <v>4185</v>
      </c>
      <c r="H784" s="50">
        <v>4185</v>
      </c>
    </row>
    <row r="785" spans="1:8" ht="12.75">
      <c r="A785" s="67" t="s">
        <v>546</v>
      </c>
      <c r="B785" s="7" t="s">
        <v>562</v>
      </c>
      <c r="C785" s="8">
        <v>375000</v>
      </c>
      <c r="D785" s="41">
        <v>378500</v>
      </c>
      <c r="E785" s="9">
        <v>378036</v>
      </c>
      <c r="F785" s="46" t="str">
        <f t="shared" si="42"/>
        <v> </v>
      </c>
      <c r="G785" s="47">
        <f t="shared" si="43"/>
        <v>464</v>
      </c>
      <c r="H785" s="50">
        <v>464</v>
      </c>
    </row>
    <row r="786" spans="1:8" ht="12.75">
      <c r="A786" s="67" t="s">
        <v>547</v>
      </c>
      <c r="B786" s="7" t="s">
        <v>563</v>
      </c>
      <c r="C786" s="8">
        <v>15000</v>
      </c>
      <c r="D786" s="41">
        <v>8000</v>
      </c>
      <c r="E786" s="9">
        <v>7545.6</v>
      </c>
      <c r="F786" s="46" t="str">
        <f t="shared" si="42"/>
        <v> </v>
      </c>
      <c r="G786" s="47">
        <f t="shared" si="43"/>
        <v>454.39999999999964</v>
      </c>
      <c r="H786" s="50">
        <v>454.4</v>
      </c>
    </row>
    <row r="787" spans="1:8" ht="12.75">
      <c r="A787" s="67" t="s">
        <v>548</v>
      </c>
      <c r="B787" s="7" t="s">
        <v>564</v>
      </c>
      <c r="C787" s="8">
        <v>30000</v>
      </c>
      <c r="D787" s="41">
        <v>33000</v>
      </c>
      <c r="E787" s="9">
        <v>31702.8</v>
      </c>
      <c r="F787" s="46" t="str">
        <f t="shared" si="42"/>
        <v> </v>
      </c>
      <c r="G787" s="47">
        <f t="shared" si="43"/>
        <v>1297.2000000000007</v>
      </c>
      <c r="H787" s="50">
        <v>1297.2</v>
      </c>
    </row>
    <row r="788" spans="1:8" ht="12.75">
      <c r="A788" s="67" t="s">
        <v>549</v>
      </c>
      <c r="B788" s="7" t="s">
        <v>565</v>
      </c>
      <c r="C788" s="8">
        <v>18000</v>
      </c>
      <c r="D788" s="41">
        <v>18000</v>
      </c>
      <c r="E788" s="9">
        <v>18000</v>
      </c>
      <c r="F788" s="46" t="str">
        <f t="shared" si="42"/>
        <v> </v>
      </c>
      <c r="G788" s="47" t="str">
        <f t="shared" si="43"/>
        <v> </v>
      </c>
      <c r="H788" s="50">
        <v>0</v>
      </c>
    </row>
    <row r="789" spans="1:8" ht="12.75">
      <c r="A789" s="67" t="s">
        <v>553</v>
      </c>
      <c r="B789" s="7" t="s">
        <v>568</v>
      </c>
      <c r="C789" s="8">
        <v>130000</v>
      </c>
      <c r="D789" s="41">
        <v>123000</v>
      </c>
      <c r="E789" s="9">
        <v>121707</v>
      </c>
      <c r="F789" s="46" t="str">
        <f t="shared" si="42"/>
        <v> </v>
      </c>
      <c r="G789" s="47">
        <f t="shared" si="43"/>
        <v>1293</v>
      </c>
      <c r="H789" s="50">
        <v>1293</v>
      </c>
    </row>
    <row r="790" spans="1:8" ht="12.75">
      <c r="A790" s="66"/>
      <c r="B790" s="7"/>
      <c r="C790" s="8"/>
      <c r="D790" s="41"/>
      <c r="E790" s="9"/>
      <c r="F790" s="9"/>
      <c r="G790" s="78"/>
      <c r="H790" s="50"/>
    </row>
    <row r="791" spans="1:8" ht="12.75">
      <c r="A791" s="66"/>
      <c r="B791" s="14" t="s">
        <v>1293</v>
      </c>
      <c r="C791" s="8">
        <v>15975000</v>
      </c>
      <c r="D791" s="44">
        <f>SUM(D770:D790)</f>
        <v>16035000</v>
      </c>
      <c r="E791" s="22">
        <f>SUM(E770:E790)</f>
        <v>15998139.71</v>
      </c>
      <c r="F791" s="22"/>
      <c r="G791" s="61">
        <f>SUM(G770:G790)</f>
        <v>36860.28999999934</v>
      </c>
      <c r="H791" s="73">
        <f>SUM(H770:H790)</f>
        <v>36860.29</v>
      </c>
    </row>
    <row r="792" spans="1:8" ht="12.75">
      <c r="A792" s="66"/>
      <c r="B792" s="14"/>
      <c r="C792" s="8"/>
      <c r="D792" s="41"/>
      <c r="E792" s="9"/>
      <c r="F792" s="9"/>
      <c r="G792" s="78"/>
      <c r="H792" s="50"/>
    </row>
    <row r="793" spans="1:8" ht="12.75">
      <c r="A793" s="66"/>
      <c r="B793" s="17" t="s">
        <v>1294</v>
      </c>
      <c r="C793" s="8"/>
      <c r="D793" s="41"/>
      <c r="E793" s="9"/>
      <c r="F793" s="9"/>
      <c r="G793" s="78"/>
      <c r="H793" s="50"/>
    </row>
    <row r="794" spans="1:8" ht="12.75">
      <c r="A794" s="66"/>
      <c r="B794" s="7"/>
      <c r="C794" s="8"/>
      <c r="D794" s="41"/>
      <c r="E794" s="9"/>
      <c r="F794" s="9"/>
      <c r="G794" s="78"/>
      <c r="H794" s="50"/>
    </row>
    <row r="795" spans="1:8" ht="12.75">
      <c r="A795" s="66"/>
      <c r="B795" s="17" t="s">
        <v>1263</v>
      </c>
      <c r="C795" s="8"/>
      <c r="D795" s="41"/>
      <c r="E795" s="9"/>
      <c r="F795" s="9"/>
      <c r="G795" s="78"/>
      <c r="H795" s="50"/>
    </row>
    <row r="796" spans="1:8" ht="12.75">
      <c r="A796" s="66" t="s">
        <v>744</v>
      </c>
      <c r="B796" s="7" t="s">
        <v>534</v>
      </c>
      <c r="C796" s="8">
        <v>21273000</v>
      </c>
      <c r="D796" s="41">
        <v>21273000</v>
      </c>
      <c r="E796" s="9">
        <v>23193292.61</v>
      </c>
      <c r="F796" s="46">
        <f>IF(E796&gt;D796,E796-D796," ")</f>
        <v>1920292.6099999994</v>
      </c>
      <c r="G796" s="47" t="str">
        <f>IF(D796&gt;E796,D796-E796," ")</f>
        <v> </v>
      </c>
      <c r="H796" s="50">
        <v>-1920292.61</v>
      </c>
    </row>
    <row r="797" spans="1:8" ht="12.75">
      <c r="A797" s="66"/>
      <c r="B797" s="7"/>
      <c r="C797" s="8"/>
      <c r="D797" s="41"/>
      <c r="E797" s="9"/>
      <c r="F797" s="9"/>
      <c r="G797" s="78"/>
      <c r="H797" s="50"/>
    </row>
    <row r="798" spans="1:8" ht="12.75">
      <c r="A798" s="66"/>
      <c r="B798" s="17" t="s">
        <v>1264</v>
      </c>
      <c r="C798" s="8"/>
      <c r="D798" s="41"/>
      <c r="E798" s="9"/>
      <c r="F798" s="9"/>
      <c r="G798" s="78"/>
      <c r="H798" s="50"/>
    </row>
    <row r="799" spans="1:8" ht="12.75">
      <c r="A799" s="66" t="s">
        <v>745</v>
      </c>
      <c r="B799" s="7" t="s">
        <v>555</v>
      </c>
      <c r="C799" s="8">
        <v>1730000</v>
      </c>
      <c r="D799" s="41">
        <v>1785000</v>
      </c>
      <c r="E799" s="9">
        <v>1773771.7</v>
      </c>
      <c r="F799" s="46" t="str">
        <f>IF(E799&gt;D799,E799-D799," ")</f>
        <v> </v>
      </c>
      <c r="G799" s="47">
        <f>IF(D799&gt;E799,D799-E799," ")</f>
        <v>11228.300000000047</v>
      </c>
      <c r="H799" s="50">
        <v>11228.3</v>
      </c>
    </row>
    <row r="800" spans="1:8" ht="12.75">
      <c r="A800" s="67" t="s">
        <v>538</v>
      </c>
      <c r="B800" s="7" t="s">
        <v>579</v>
      </c>
      <c r="C800" s="8">
        <v>10000</v>
      </c>
      <c r="D800" s="41">
        <v>10000</v>
      </c>
      <c r="E800" s="9">
        <v>10000</v>
      </c>
      <c r="F800" s="46" t="str">
        <f>IF(E800&gt;D800,E800-D800," ")</f>
        <v> </v>
      </c>
      <c r="G800" s="47" t="str">
        <f>IF(D800&gt;E800,D800-E800," ")</f>
        <v> </v>
      </c>
      <c r="H800" s="50">
        <v>0</v>
      </c>
    </row>
    <row r="801" spans="1:8" ht="12.75">
      <c r="A801" s="67" t="s">
        <v>539</v>
      </c>
      <c r="B801" s="7" t="s">
        <v>556</v>
      </c>
      <c r="C801" s="8">
        <v>1000000</v>
      </c>
      <c r="D801" s="41">
        <v>1475000</v>
      </c>
      <c r="E801" s="9">
        <v>1463316.64</v>
      </c>
      <c r="F801" s="46" t="str">
        <f>IF(E801&gt;D801,E801-D801," ")</f>
        <v> </v>
      </c>
      <c r="G801" s="47">
        <f>IF(D801&gt;E801,D801-E801," ")</f>
        <v>11683.360000000102</v>
      </c>
      <c r="H801" s="50">
        <v>11683.36</v>
      </c>
    </row>
    <row r="802" spans="1:8" ht="12.75">
      <c r="A802" s="67" t="s">
        <v>540</v>
      </c>
      <c r="B802" s="7" t="s">
        <v>557</v>
      </c>
      <c r="C802" s="8">
        <v>15000</v>
      </c>
      <c r="D802" s="41">
        <v>15000</v>
      </c>
      <c r="E802" s="9">
        <v>8483.84</v>
      </c>
      <c r="F802" s="46" t="str">
        <f>IF(E802&gt;D802,E802-D802," ")</f>
        <v> </v>
      </c>
      <c r="G802" s="47">
        <f>IF(D802&gt;E802,D802-E802," ")</f>
        <v>6516.16</v>
      </c>
      <c r="H802" s="50">
        <v>6516.16</v>
      </c>
    </row>
    <row r="803" spans="1:8" ht="12.75">
      <c r="A803" s="67"/>
      <c r="B803" s="15" t="s">
        <v>601</v>
      </c>
      <c r="C803" s="8"/>
      <c r="D803" s="44">
        <f>SUM(D796:D802)</f>
        <v>24558000</v>
      </c>
      <c r="E803" s="22">
        <f>SUM(E796:E802)</f>
        <v>26448864.79</v>
      </c>
      <c r="F803" s="22">
        <f>SUM(F796:F802)</f>
        <v>1920292.6099999994</v>
      </c>
      <c r="G803" s="61">
        <f>SUM(G796:G802)</f>
        <v>29427.82000000015</v>
      </c>
      <c r="H803" s="73">
        <f>SUM(H796:H802)</f>
        <v>-1890864.79</v>
      </c>
    </row>
    <row r="804" spans="1:8" ht="12.75">
      <c r="A804" s="27"/>
      <c r="B804" s="3"/>
      <c r="C804" s="1"/>
      <c r="D804" s="45"/>
      <c r="E804" s="4"/>
      <c r="F804" s="4"/>
      <c r="G804" s="4"/>
      <c r="H804" s="50"/>
    </row>
    <row r="805" spans="1:8" ht="12.75">
      <c r="A805" s="27"/>
      <c r="B805" s="3"/>
      <c r="C805" s="1"/>
      <c r="D805" s="45"/>
      <c r="E805" s="4"/>
      <c r="F805" s="4"/>
      <c r="G805" s="4"/>
      <c r="H805" s="50"/>
    </row>
    <row r="806" spans="1:8" ht="12.75">
      <c r="A806" s="67"/>
      <c r="B806" s="7"/>
      <c r="C806" s="8"/>
      <c r="D806" s="41"/>
      <c r="E806" s="9"/>
      <c r="F806" s="9"/>
      <c r="G806" s="78"/>
      <c r="H806" s="50"/>
    </row>
    <row r="807" spans="1:8" ht="12.75">
      <c r="A807" s="67"/>
      <c r="B807" s="17" t="s">
        <v>84</v>
      </c>
      <c r="C807" s="8"/>
      <c r="D807" s="41"/>
      <c r="E807" s="9"/>
      <c r="F807" s="9"/>
      <c r="G807" s="78"/>
      <c r="H807" s="50"/>
    </row>
    <row r="808" spans="1:8" ht="12.75">
      <c r="A808" s="67"/>
      <c r="B808" s="17" t="s">
        <v>607</v>
      </c>
      <c r="C808" s="8"/>
      <c r="D808" s="41"/>
      <c r="E808" s="9"/>
      <c r="F808" s="9"/>
      <c r="G808" s="78"/>
      <c r="H808" s="50"/>
    </row>
    <row r="809" spans="1:8" ht="12.75">
      <c r="A809" s="67"/>
      <c r="B809" s="7"/>
      <c r="C809" s="8"/>
      <c r="D809" s="41"/>
      <c r="E809" s="9"/>
      <c r="F809" s="9"/>
      <c r="G809" s="78"/>
      <c r="H809" s="50"/>
    </row>
    <row r="810" spans="1:8" ht="12.75">
      <c r="A810" s="67"/>
      <c r="B810" s="17" t="s">
        <v>746</v>
      </c>
      <c r="C810" s="8"/>
      <c r="D810" s="41"/>
      <c r="E810" s="9"/>
      <c r="F810" s="9"/>
      <c r="G810" s="78"/>
      <c r="H810" s="50"/>
    </row>
    <row r="811" spans="1:8" ht="12.75">
      <c r="A811" s="67"/>
      <c r="B811" s="17"/>
      <c r="C811" s="8"/>
      <c r="D811" s="41"/>
      <c r="E811" s="9"/>
      <c r="F811" s="9"/>
      <c r="G811" s="78"/>
      <c r="H811" s="50"/>
    </row>
    <row r="812" spans="1:8" ht="12.75">
      <c r="A812" s="67"/>
      <c r="B812" s="15" t="s">
        <v>598</v>
      </c>
      <c r="C812" s="8"/>
      <c r="D812" s="41">
        <f>D803</f>
        <v>24558000</v>
      </c>
      <c r="E812" s="9">
        <f>E803</f>
        <v>26448864.79</v>
      </c>
      <c r="F812" s="9">
        <f>F803</f>
        <v>1920292.6099999994</v>
      </c>
      <c r="G812" s="78">
        <f>G803</f>
        <v>29427.82000000015</v>
      </c>
      <c r="H812" s="50">
        <f>H803</f>
        <v>-1890864.79</v>
      </c>
    </row>
    <row r="813" spans="1:8" ht="12.75">
      <c r="A813" s="67"/>
      <c r="B813" s="7"/>
      <c r="C813" s="8"/>
      <c r="D813" s="41"/>
      <c r="E813" s="9"/>
      <c r="F813" s="9"/>
      <c r="G813" s="78"/>
      <c r="H813" s="50"/>
    </row>
    <row r="814" spans="1:8" ht="12.75">
      <c r="A814" s="67"/>
      <c r="B814" s="17" t="s">
        <v>599</v>
      </c>
      <c r="C814" s="8"/>
      <c r="D814" s="41"/>
      <c r="E814" s="9"/>
      <c r="F814" s="9"/>
      <c r="G814" s="78"/>
      <c r="H814" s="50"/>
    </row>
    <row r="815" spans="1:8" ht="12.75">
      <c r="A815" s="67" t="s">
        <v>337</v>
      </c>
      <c r="B815" s="7" t="s">
        <v>558</v>
      </c>
      <c r="C815" s="8">
        <v>1200000</v>
      </c>
      <c r="D815" s="41">
        <v>1600000</v>
      </c>
      <c r="E815" s="9">
        <v>1316840</v>
      </c>
      <c r="F815" s="46" t="str">
        <f aca="true" t="shared" si="44" ref="F815:F829">IF(E815&gt;D815,E815-D815," ")</f>
        <v> </v>
      </c>
      <c r="G815" s="47">
        <f aca="true" t="shared" si="45" ref="G815:G829">IF(D815&gt;E815,D815-E815," ")</f>
        <v>283160</v>
      </c>
      <c r="H815" s="50">
        <v>283160</v>
      </c>
    </row>
    <row r="816" spans="1:8" ht="12.75">
      <c r="A816" s="67" t="s">
        <v>577</v>
      </c>
      <c r="B816" s="7" t="s">
        <v>580</v>
      </c>
      <c r="C816" s="8">
        <v>2532000</v>
      </c>
      <c r="D816" s="41">
        <v>2562000</v>
      </c>
      <c r="E816" s="9">
        <v>2557755.63</v>
      </c>
      <c r="F816" s="46" t="str">
        <f t="shared" si="44"/>
        <v> </v>
      </c>
      <c r="G816" s="47">
        <f t="shared" si="45"/>
        <v>4244.370000000112</v>
      </c>
      <c r="H816" s="50">
        <v>4244.37</v>
      </c>
    </row>
    <row r="817" spans="1:8" ht="12.75">
      <c r="A817" s="67" t="s">
        <v>543</v>
      </c>
      <c r="B817" s="7" t="s">
        <v>559</v>
      </c>
      <c r="C817" s="8">
        <v>200000</v>
      </c>
      <c r="D817" s="41">
        <v>200000</v>
      </c>
      <c r="E817" s="9">
        <v>164409.5</v>
      </c>
      <c r="F817" s="46" t="str">
        <f t="shared" si="44"/>
        <v> </v>
      </c>
      <c r="G817" s="47">
        <f t="shared" si="45"/>
        <v>35590.5</v>
      </c>
      <c r="H817" s="50">
        <v>35590.5</v>
      </c>
    </row>
    <row r="818" spans="1:8" ht="12.75">
      <c r="A818" s="67" t="s">
        <v>544</v>
      </c>
      <c r="B818" s="7" t="s">
        <v>572</v>
      </c>
      <c r="C818" s="8"/>
      <c r="D818" s="41"/>
      <c r="E818" s="9"/>
      <c r="F818" s="46" t="str">
        <f t="shared" si="44"/>
        <v> </v>
      </c>
      <c r="G818" s="47" t="str">
        <f t="shared" si="45"/>
        <v> </v>
      </c>
      <c r="H818" s="50"/>
    </row>
    <row r="819" spans="1:8" ht="12.75">
      <c r="A819" s="67"/>
      <c r="B819" s="7" t="s">
        <v>571</v>
      </c>
      <c r="C819" s="8">
        <v>400000</v>
      </c>
      <c r="D819" s="41">
        <v>400000</v>
      </c>
      <c r="E819" s="9">
        <v>181856.46</v>
      </c>
      <c r="F819" s="46" t="str">
        <f t="shared" si="44"/>
        <v> </v>
      </c>
      <c r="G819" s="47">
        <f t="shared" si="45"/>
        <v>218143.54</v>
      </c>
      <c r="H819" s="50">
        <v>218143.54</v>
      </c>
    </row>
    <row r="820" spans="1:8" ht="12.75">
      <c r="A820" s="67" t="s">
        <v>578</v>
      </c>
      <c r="B820" s="7" t="s">
        <v>560</v>
      </c>
      <c r="C820" s="8">
        <v>80000</v>
      </c>
      <c r="D820" s="41">
        <v>0</v>
      </c>
      <c r="E820" s="9">
        <v>0</v>
      </c>
      <c r="F820" s="46" t="str">
        <f t="shared" si="44"/>
        <v> </v>
      </c>
      <c r="G820" s="47" t="str">
        <f t="shared" si="45"/>
        <v> </v>
      </c>
      <c r="H820" s="50">
        <v>0</v>
      </c>
    </row>
    <row r="821" spans="1:8" ht="12.75">
      <c r="A821" s="67" t="s">
        <v>545</v>
      </c>
      <c r="B821" s="7" t="s">
        <v>561</v>
      </c>
      <c r="C821" s="8">
        <v>950000</v>
      </c>
      <c r="D821" s="41">
        <v>1075000</v>
      </c>
      <c r="E821" s="9">
        <v>1066477.8</v>
      </c>
      <c r="F821" s="46" t="str">
        <f t="shared" si="44"/>
        <v> </v>
      </c>
      <c r="G821" s="47">
        <f t="shared" si="45"/>
        <v>8522.199999999953</v>
      </c>
      <c r="H821" s="50">
        <v>8522.2</v>
      </c>
    </row>
    <row r="822" spans="1:8" ht="12.75">
      <c r="A822" s="67" t="s">
        <v>546</v>
      </c>
      <c r="B822" s="7" t="s">
        <v>562</v>
      </c>
      <c r="C822" s="8">
        <v>150000</v>
      </c>
      <c r="D822" s="41">
        <v>185000</v>
      </c>
      <c r="E822" s="9">
        <v>166876.6</v>
      </c>
      <c r="F822" s="46" t="str">
        <f t="shared" si="44"/>
        <v> </v>
      </c>
      <c r="G822" s="47">
        <f t="shared" si="45"/>
        <v>18123.399999999994</v>
      </c>
      <c r="H822" s="50">
        <v>18123.4</v>
      </c>
    </row>
    <row r="823" spans="1:8" ht="12.75">
      <c r="A823" s="67" t="s">
        <v>547</v>
      </c>
      <c r="B823" s="7" t="s">
        <v>563</v>
      </c>
      <c r="C823" s="8">
        <v>100000</v>
      </c>
      <c r="D823" s="41">
        <v>100000</v>
      </c>
      <c r="E823" s="9">
        <v>27214.47</v>
      </c>
      <c r="F823" s="46" t="str">
        <f t="shared" si="44"/>
        <v> </v>
      </c>
      <c r="G823" s="47">
        <f t="shared" si="45"/>
        <v>72785.53</v>
      </c>
      <c r="H823" s="50">
        <v>72785.53</v>
      </c>
    </row>
    <row r="824" spans="1:8" ht="12.75">
      <c r="A824" s="67" t="s">
        <v>549</v>
      </c>
      <c r="B824" s="7" t="s">
        <v>565</v>
      </c>
      <c r="C824" s="8">
        <v>75000</v>
      </c>
      <c r="D824" s="41">
        <v>75000</v>
      </c>
      <c r="E824" s="9">
        <v>64162.5</v>
      </c>
      <c r="F824" s="46" t="str">
        <f t="shared" si="44"/>
        <v> </v>
      </c>
      <c r="G824" s="47">
        <f t="shared" si="45"/>
        <v>10837.5</v>
      </c>
      <c r="H824" s="50">
        <v>10837.5</v>
      </c>
    </row>
    <row r="825" spans="1:8" ht="12.75">
      <c r="A825" s="67" t="s">
        <v>552</v>
      </c>
      <c r="B825" s="7" t="s">
        <v>582</v>
      </c>
      <c r="C825" s="8">
        <v>75000</v>
      </c>
      <c r="D825" s="41">
        <v>115000</v>
      </c>
      <c r="E825" s="9">
        <v>112135.5</v>
      </c>
      <c r="F825" s="46" t="str">
        <f t="shared" si="44"/>
        <v> </v>
      </c>
      <c r="G825" s="47">
        <f t="shared" si="45"/>
        <v>2864.5</v>
      </c>
      <c r="H825" s="50">
        <v>2864.5</v>
      </c>
    </row>
    <row r="826" spans="1:8" ht="12.75">
      <c r="A826" s="67" t="s">
        <v>553</v>
      </c>
      <c r="B826" s="7" t="s">
        <v>568</v>
      </c>
      <c r="C826" s="8">
        <v>390000</v>
      </c>
      <c r="D826" s="41">
        <v>390000</v>
      </c>
      <c r="E826" s="9">
        <v>382885</v>
      </c>
      <c r="F826" s="46" t="str">
        <f t="shared" si="44"/>
        <v> </v>
      </c>
      <c r="G826" s="47">
        <f t="shared" si="45"/>
        <v>7115</v>
      </c>
      <c r="H826" s="50">
        <v>7115</v>
      </c>
    </row>
    <row r="827" spans="1:8" ht="12.75">
      <c r="A827" s="67" t="s">
        <v>1327</v>
      </c>
      <c r="B827" s="7" t="s">
        <v>1347</v>
      </c>
      <c r="C827" s="8">
        <v>4500000</v>
      </c>
      <c r="D827" s="41">
        <v>3420000</v>
      </c>
      <c r="E827" s="9">
        <v>2186468.26</v>
      </c>
      <c r="F827" s="46" t="str">
        <f t="shared" si="44"/>
        <v> </v>
      </c>
      <c r="G827" s="47">
        <f t="shared" si="45"/>
        <v>1233531.7400000002</v>
      </c>
      <c r="H827" s="50">
        <v>1233531.74</v>
      </c>
    </row>
    <row r="828" spans="1:8" ht="12.75">
      <c r="A828" s="67" t="s">
        <v>747</v>
      </c>
      <c r="B828" s="7" t="s">
        <v>748</v>
      </c>
      <c r="C828" s="8">
        <v>900000</v>
      </c>
      <c r="D828" s="41">
        <v>900000</v>
      </c>
      <c r="E828" s="9">
        <v>798300.05</v>
      </c>
      <c r="F828" s="46" t="str">
        <f t="shared" si="44"/>
        <v> </v>
      </c>
      <c r="G828" s="47">
        <f t="shared" si="45"/>
        <v>101699.94999999995</v>
      </c>
      <c r="H828" s="50">
        <v>101699.95</v>
      </c>
    </row>
    <row r="829" spans="1:8" ht="12.75">
      <c r="A829" s="67"/>
      <c r="B829" s="7"/>
      <c r="C829" s="8"/>
      <c r="D829" s="41"/>
      <c r="E829" s="9"/>
      <c r="F829" s="46" t="str">
        <f t="shared" si="44"/>
        <v> </v>
      </c>
      <c r="G829" s="47" t="str">
        <f t="shared" si="45"/>
        <v> </v>
      </c>
      <c r="H829" s="50"/>
    </row>
    <row r="830" spans="1:9" ht="12.75">
      <c r="A830" s="64"/>
      <c r="B830" s="14" t="s">
        <v>1295</v>
      </c>
      <c r="C830" s="8">
        <v>35580000</v>
      </c>
      <c r="D830" s="44">
        <f>SUM(D812:D828)</f>
        <v>35580000</v>
      </c>
      <c r="E830" s="22">
        <f>SUM(E812:E828)</f>
        <v>35474246.559999995</v>
      </c>
      <c r="F830" s="22">
        <f>SUM(F812:F828)</f>
        <v>1920292.6099999994</v>
      </c>
      <c r="G830" s="61">
        <f>SUM(G812:G828)</f>
        <v>2026046.0500000005</v>
      </c>
      <c r="H830" s="73">
        <f>SUM(H812:H828)</f>
        <v>105753.43999999999</v>
      </c>
      <c r="I830" s="48">
        <f>F830-G830</f>
        <v>-105753.44000000111</v>
      </c>
    </row>
    <row r="831" spans="1:9" ht="12.75">
      <c r="A831" s="64"/>
      <c r="B831" s="14" t="s">
        <v>85</v>
      </c>
      <c r="C831" s="8"/>
      <c r="D831" s="44">
        <f>D592+D626+D679+D688+D725+D765+D791+D830</f>
        <v>303244000</v>
      </c>
      <c r="E831" s="22">
        <f>E592+E626+E679+E688+E725+E765+E791+E830</f>
        <v>306482221.29</v>
      </c>
      <c r="F831" s="22">
        <f>F592+F626+F679+F688+F725+F765+F791+F830</f>
        <v>12615053.59</v>
      </c>
      <c r="G831" s="61">
        <f>G592+G626+G679+G688+G725+G765+G791+G830</f>
        <v>9376832.300000003</v>
      </c>
      <c r="H831" s="73">
        <f>H592+H626+H679+H688+H725+H765+H791+H830</f>
        <v>-3238221.29</v>
      </c>
      <c r="I831" s="48">
        <f>F831-G831</f>
        <v>3238221.2899999972</v>
      </c>
    </row>
    <row r="832" spans="1:8" ht="12.75">
      <c r="A832" s="64"/>
      <c r="B832" s="15" t="s">
        <v>460</v>
      </c>
      <c r="C832" s="8"/>
      <c r="D832" s="41"/>
      <c r="E832" s="9"/>
      <c r="F832" s="83">
        <f>IF(E831&gt;D831,E831-D831," ")</f>
        <v>3238221.2900000215</v>
      </c>
      <c r="G832" s="57" t="str">
        <f>IF(D831&gt;E831,D831-E831," ")</f>
        <v> </v>
      </c>
      <c r="H832" s="50"/>
    </row>
    <row r="833" spans="1:8" ht="12.75">
      <c r="A833" s="64"/>
      <c r="B833" s="15"/>
      <c r="C833" s="8"/>
      <c r="D833" s="41"/>
      <c r="E833" s="9"/>
      <c r="F833" s="9"/>
      <c r="G833" s="78"/>
      <c r="H833" s="50"/>
    </row>
    <row r="834" spans="1:8" ht="12.75">
      <c r="A834" s="64"/>
      <c r="B834" s="17" t="s">
        <v>1296</v>
      </c>
      <c r="C834" s="8"/>
      <c r="D834" s="41"/>
      <c r="E834" s="9"/>
      <c r="F834" s="9"/>
      <c r="G834" s="78"/>
      <c r="H834" s="50"/>
    </row>
    <row r="835" spans="1:8" ht="12.75">
      <c r="A835" s="64"/>
      <c r="B835" s="7"/>
      <c r="C835" s="8"/>
      <c r="D835" s="41"/>
      <c r="E835" s="9"/>
      <c r="F835" s="9"/>
      <c r="G835" s="78"/>
      <c r="H835" s="50"/>
    </row>
    <row r="836" spans="1:8" ht="12.75">
      <c r="A836" s="64"/>
      <c r="B836" s="17" t="s">
        <v>749</v>
      </c>
      <c r="C836" s="8"/>
      <c r="D836" s="41"/>
      <c r="E836" s="9"/>
      <c r="F836" s="9"/>
      <c r="G836" s="78"/>
      <c r="H836" s="50"/>
    </row>
    <row r="837" spans="1:8" ht="12.75">
      <c r="A837" s="64"/>
      <c r="B837" s="17"/>
      <c r="C837" s="8"/>
      <c r="D837" s="41"/>
      <c r="E837" s="9"/>
      <c r="F837" s="9"/>
      <c r="G837" s="78"/>
      <c r="H837" s="50"/>
    </row>
    <row r="838" spans="1:8" ht="12.75">
      <c r="A838" s="66" t="s">
        <v>750</v>
      </c>
      <c r="B838" s="7" t="s">
        <v>751</v>
      </c>
      <c r="C838" s="8">
        <v>65000000</v>
      </c>
      <c r="D838" s="41">
        <v>65000000</v>
      </c>
      <c r="E838" s="9">
        <v>62720927.83</v>
      </c>
      <c r="F838" s="46" t="str">
        <f>IF(E838&gt;D838,E838-D838," ")</f>
        <v> </v>
      </c>
      <c r="G838" s="47">
        <f>IF(D838&gt;E838,D838-E838," ")</f>
        <v>2279072.170000002</v>
      </c>
      <c r="H838" s="50">
        <v>2279072.17</v>
      </c>
    </row>
    <row r="839" spans="1:8" ht="12.75">
      <c r="A839" s="64"/>
      <c r="B839" s="7"/>
      <c r="C839" s="8"/>
      <c r="D839" s="41"/>
      <c r="E839" s="9"/>
      <c r="F839" s="9"/>
      <c r="G839" s="78"/>
      <c r="H839" s="50"/>
    </row>
    <row r="840" spans="1:8" ht="12.75">
      <c r="A840" s="64"/>
      <c r="B840" s="14" t="s">
        <v>1297</v>
      </c>
      <c r="C840" s="8">
        <v>65000000</v>
      </c>
      <c r="D840" s="44">
        <f>SUM(D838:D839)</f>
        <v>65000000</v>
      </c>
      <c r="E840" s="22">
        <f>SUM(E838:E839)</f>
        <v>62720927.83</v>
      </c>
      <c r="F840" s="22"/>
      <c r="G840" s="61">
        <f>SUM(G838:G839)</f>
        <v>2279072.170000002</v>
      </c>
      <c r="H840" s="73">
        <f>SUM(H838:H839)</f>
        <v>2279072.17</v>
      </c>
    </row>
    <row r="841" spans="1:8" ht="12.75">
      <c r="A841" s="64"/>
      <c r="B841" s="15" t="s">
        <v>1265</v>
      </c>
      <c r="C841" s="8"/>
      <c r="D841" s="41"/>
      <c r="E841" s="9"/>
      <c r="F841" s="56" t="str">
        <f>IF(E840&gt;D840,E840-D840," ")</f>
        <v> </v>
      </c>
      <c r="G841" s="82">
        <f>IF(D840&gt;E840,D840-E840," ")</f>
        <v>2279072.170000002</v>
      </c>
      <c r="H841" s="50"/>
    </row>
    <row r="842" spans="1:8" ht="12.75">
      <c r="A842" s="64"/>
      <c r="B842" s="7"/>
      <c r="C842" s="8"/>
      <c r="D842" s="41"/>
      <c r="E842" s="9"/>
      <c r="F842" s="9"/>
      <c r="G842" s="78"/>
      <c r="H842" s="50"/>
    </row>
    <row r="843" spans="1:8" ht="12.75">
      <c r="A843" s="64"/>
      <c r="B843" s="17" t="s">
        <v>1298</v>
      </c>
      <c r="C843" s="8"/>
      <c r="D843" s="41"/>
      <c r="E843" s="9"/>
      <c r="F843" s="9"/>
      <c r="G843" s="78"/>
      <c r="H843" s="50"/>
    </row>
    <row r="844" spans="1:8" ht="12.75">
      <c r="A844" s="64"/>
      <c r="B844" s="7"/>
      <c r="C844" s="8"/>
      <c r="D844" s="41"/>
      <c r="E844" s="9"/>
      <c r="F844" s="9"/>
      <c r="G844" s="78"/>
      <c r="H844" s="50"/>
    </row>
    <row r="845" spans="1:8" ht="12.75">
      <c r="A845" s="64"/>
      <c r="B845" s="17" t="s">
        <v>1282</v>
      </c>
      <c r="C845" s="8"/>
      <c r="D845" s="41"/>
      <c r="E845" s="9"/>
      <c r="F845" s="9"/>
      <c r="G845" s="78"/>
      <c r="H845" s="50"/>
    </row>
    <row r="846" spans="1:8" ht="12.75">
      <c r="A846" s="64"/>
      <c r="B846" s="17"/>
      <c r="C846" s="8"/>
      <c r="D846" s="41"/>
      <c r="E846" s="9"/>
      <c r="F846" s="9"/>
      <c r="G846" s="78"/>
      <c r="H846" s="50"/>
    </row>
    <row r="847" spans="1:8" ht="12.75">
      <c r="A847" s="64"/>
      <c r="B847" s="17" t="s">
        <v>1263</v>
      </c>
      <c r="C847" s="8"/>
      <c r="D847" s="41"/>
      <c r="E847" s="9"/>
      <c r="F847" s="9"/>
      <c r="G847" s="78"/>
      <c r="H847" s="50"/>
    </row>
    <row r="848" spans="1:8" ht="12.75">
      <c r="A848" s="66" t="s">
        <v>752</v>
      </c>
      <c r="B848" s="7" t="s">
        <v>534</v>
      </c>
      <c r="C848" s="8">
        <v>1582300000</v>
      </c>
      <c r="D848" s="41">
        <v>1610600000</v>
      </c>
      <c r="E848" s="9">
        <v>1645443618.37</v>
      </c>
      <c r="F848" s="46">
        <f>IF(E848&gt;D848,E848-D848," ")</f>
        <v>34843618.369999886</v>
      </c>
      <c r="G848" s="47" t="str">
        <f>IF(D848&gt;E848,D848-E848," ")</f>
        <v> </v>
      </c>
      <c r="H848" s="50">
        <v>-34843618.37</v>
      </c>
    </row>
    <row r="849" spans="1:8" ht="12.75">
      <c r="A849" s="64"/>
      <c r="B849" s="7"/>
      <c r="C849" s="8"/>
      <c r="D849" s="41"/>
      <c r="E849" s="9"/>
      <c r="F849" s="9"/>
      <c r="G849" s="78"/>
      <c r="H849" s="50"/>
    </row>
    <row r="850" spans="1:8" ht="12.75">
      <c r="A850" s="64"/>
      <c r="B850" s="17" t="s">
        <v>1264</v>
      </c>
      <c r="C850" s="8"/>
      <c r="D850" s="41"/>
      <c r="E850" s="9"/>
      <c r="F850" s="9"/>
      <c r="G850" s="78"/>
      <c r="H850" s="50"/>
    </row>
    <row r="851" spans="1:8" ht="12.75">
      <c r="A851" s="66" t="s">
        <v>753</v>
      </c>
      <c r="B851" s="7" t="s">
        <v>554</v>
      </c>
      <c r="C851" s="8">
        <v>800000</v>
      </c>
      <c r="D851" s="41">
        <v>1400000</v>
      </c>
      <c r="E851" s="9">
        <v>1256914.63</v>
      </c>
      <c r="F851" s="46" t="str">
        <f aca="true" t="shared" si="46" ref="F851:F859">IF(E851&gt;D851,E851-D851," ")</f>
        <v> </v>
      </c>
      <c r="G851" s="47">
        <f aca="true" t="shared" si="47" ref="G851:G859">IF(D851&gt;E851,D851-E851," ")</f>
        <v>143085.3700000001</v>
      </c>
      <c r="H851" s="50">
        <v>143085.37</v>
      </c>
    </row>
    <row r="852" spans="1:8" ht="12.75">
      <c r="A852" s="67" t="s">
        <v>536</v>
      </c>
      <c r="B852" s="7" t="s">
        <v>555</v>
      </c>
      <c r="C852" s="8">
        <v>116500000</v>
      </c>
      <c r="D852" s="41">
        <v>120300000</v>
      </c>
      <c r="E852" s="9">
        <v>124998210.49</v>
      </c>
      <c r="F852" s="46">
        <f t="shared" si="46"/>
        <v>4698210.489999995</v>
      </c>
      <c r="G852" s="47" t="str">
        <f t="shared" si="47"/>
        <v> </v>
      </c>
      <c r="H852" s="50">
        <v>-4698210.49</v>
      </c>
    </row>
    <row r="853" spans="1:8" ht="12.75">
      <c r="A853" s="67" t="s">
        <v>538</v>
      </c>
      <c r="B853" s="7" t="s">
        <v>579</v>
      </c>
      <c r="C853" s="8">
        <v>500000</v>
      </c>
      <c r="D853" s="41">
        <v>500000</v>
      </c>
      <c r="E853" s="9">
        <v>498750</v>
      </c>
      <c r="F853" s="46" t="str">
        <f t="shared" si="46"/>
        <v> </v>
      </c>
      <c r="G853" s="47">
        <f t="shared" si="47"/>
        <v>1250</v>
      </c>
      <c r="H853" s="50">
        <v>1250</v>
      </c>
    </row>
    <row r="854" spans="1:8" ht="12.75">
      <c r="A854" s="67" t="s">
        <v>539</v>
      </c>
      <c r="B854" s="7" t="s">
        <v>556</v>
      </c>
      <c r="C854" s="8">
        <v>2500000</v>
      </c>
      <c r="D854" s="41">
        <v>2500000</v>
      </c>
      <c r="E854" s="9">
        <v>2321173.34</v>
      </c>
      <c r="F854" s="46" t="str">
        <f t="shared" si="46"/>
        <v> </v>
      </c>
      <c r="G854" s="47">
        <f t="shared" si="47"/>
        <v>178826.66000000015</v>
      </c>
      <c r="H854" s="50">
        <v>178826.66</v>
      </c>
    </row>
    <row r="855" spans="1:8" ht="12.75">
      <c r="A855" s="67" t="s">
        <v>540</v>
      </c>
      <c r="B855" s="7" t="s">
        <v>557</v>
      </c>
      <c r="C855" s="8">
        <v>3500000</v>
      </c>
      <c r="D855" s="41">
        <v>3500000</v>
      </c>
      <c r="E855" s="9">
        <v>2914942.75</v>
      </c>
      <c r="F855" s="46" t="str">
        <f t="shared" si="46"/>
        <v> </v>
      </c>
      <c r="G855" s="47">
        <f t="shared" si="47"/>
        <v>585057.25</v>
      </c>
      <c r="H855" s="50">
        <v>585057.25</v>
      </c>
    </row>
    <row r="856" spans="1:8" ht="12.75">
      <c r="A856" s="67" t="s">
        <v>541</v>
      </c>
      <c r="B856" s="7" t="s">
        <v>558</v>
      </c>
      <c r="C856" s="8">
        <v>25000000</v>
      </c>
      <c r="D856" s="41">
        <v>25300000</v>
      </c>
      <c r="E856" s="9">
        <v>32099467.73</v>
      </c>
      <c r="F856" s="46">
        <f t="shared" si="46"/>
        <v>6799467.73</v>
      </c>
      <c r="G856" s="47" t="str">
        <f t="shared" si="47"/>
        <v> </v>
      </c>
      <c r="H856" s="50">
        <v>-6799467.73</v>
      </c>
    </row>
    <row r="857" spans="1:8" ht="12.75">
      <c r="A857" s="67" t="s">
        <v>577</v>
      </c>
      <c r="B857" s="7" t="s">
        <v>580</v>
      </c>
      <c r="C857" s="8">
        <v>17440000</v>
      </c>
      <c r="D857" s="41">
        <v>18140000</v>
      </c>
      <c r="E857" s="9">
        <v>18951045.83</v>
      </c>
      <c r="F857" s="46">
        <f t="shared" si="46"/>
        <v>811045.8299999982</v>
      </c>
      <c r="G857" s="47" t="str">
        <f t="shared" si="47"/>
        <v> </v>
      </c>
      <c r="H857" s="50">
        <v>-811045.83</v>
      </c>
    </row>
    <row r="858" spans="1:8" ht="12.75">
      <c r="A858" s="67" t="s">
        <v>542</v>
      </c>
      <c r="B858" s="7" t="s">
        <v>581</v>
      </c>
      <c r="C858" s="8">
        <v>65000000</v>
      </c>
      <c r="D858" s="41">
        <v>65300000</v>
      </c>
      <c r="E858" s="9">
        <v>79143163.89</v>
      </c>
      <c r="F858" s="46">
        <f t="shared" si="46"/>
        <v>13843163.89</v>
      </c>
      <c r="G858" s="47" t="str">
        <f t="shared" si="47"/>
        <v> </v>
      </c>
      <c r="H858" s="50">
        <v>-13843163.89</v>
      </c>
    </row>
    <row r="859" spans="1:8" ht="12.75">
      <c r="A859" s="67" t="s">
        <v>543</v>
      </c>
      <c r="B859" s="7" t="s">
        <v>559</v>
      </c>
      <c r="C859" s="8">
        <v>1800000</v>
      </c>
      <c r="D859" s="41">
        <v>1800000</v>
      </c>
      <c r="E859" s="9">
        <v>1785706.69</v>
      </c>
      <c r="F859" s="46" t="str">
        <f t="shared" si="46"/>
        <v> </v>
      </c>
      <c r="G859" s="47">
        <f t="shared" si="47"/>
        <v>14293.310000000056</v>
      </c>
      <c r="H859" s="50">
        <v>14293.31</v>
      </c>
    </row>
    <row r="860" spans="1:8" ht="12.75">
      <c r="A860" s="67"/>
      <c r="B860" s="15" t="s">
        <v>601</v>
      </c>
      <c r="C860" s="8"/>
      <c r="D860" s="44">
        <f>SUM(D848:D859)</f>
        <v>1849340000</v>
      </c>
      <c r="E860" s="22">
        <f>SUM(E848:E859)</f>
        <v>1909412993.72</v>
      </c>
      <c r="F860" s="22">
        <f>SUM(F848:F859)</f>
        <v>60995506.30999988</v>
      </c>
      <c r="G860" s="61">
        <f>SUM(G848:G859)</f>
        <v>922512.5900000003</v>
      </c>
      <c r="H860" s="73">
        <f>SUM(H848:H859)</f>
        <v>-60072993.72</v>
      </c>
    </row>
    <row r="861" spans="1:8" ht="12.75">
      <c r="A861" s="27"/>
      <c r="B861" s="3"/>
      <c r="C861" s="1"/>
      <c r="D861" s="45"/>
      <c r="E861" s="4"/>
      <c r="F861" s="4"/>
      <c r="G861" s="4"/>
      <c r="H861" s="50"/>
    </row>
    <row r="862" spans="1:8" ht="12.75">
      <c r="A862" s="27"/>
      <c r="B862" s="3"/>
      <c r="C862" s="1"/>
      <c r="D862" s="45"/>
      <c r="E862" s="4"/>
      <c r="F862" s="4"/>
      <c r="G862" s="4"/>
      <c r="H862" s="50"/>
    </row>
    <row r="863" spans="1:8" ht="12.75">
      <c r="A863" s="67"/>
      <c r="B863" s="7"/>
      <c r="C863" s="8"/>
      <c r="D863" s="41"/>
      <c r="E863" s="9"/>
      <c r="F863" s="9"/>
      <c r="G863" s="78"/>
      <c r="H863" s="50"/>
    </row>
    <row r="864" spans="1:8" ht="12.75">
      <c r="A864" s="67"/>
      <c r="B864" s="17" t="s">
        <v>754</v>
      </c>
      <c r="C864" s="8"/>
      <c r="D864" s="41"/>
      <c r="E864" s="9"/>
      <c r="F864" s="9"/>
      <c r="G864" s="78"/>
      <c r="H864" s="50"/>
    </row>
    <row r="865" spans="1:8" ht="12.75">
      <c r="A865" s="67"/>
      <c r="B865" s="7"/>
      <c r="C865" s="8"/>
      <c r="D865" s="41"/>
      <c r="E865" s="9"/>
      <c r="F865" s="9"/>
      <c r="G865" s="78"/>
      <c r="H865" s="50"/>
    </row>
    <row r="866" spans="1:8" ht="12.75">
      <c r="A866" s="67"/>
      <c r="B866" s="17" t="s">
        <v>755</v>
      </c>
      <c r="C866" s="8"/>
      <c r="D866" s="41"/>
      <c r="E866" s="9"/>
      <c r="F866" s="9"/>
      <c r="G866" s="78"/>
      <c r="H866" s="50"/>
    </row>
    <row r="867" spans="1:8" ht="12.75">
      <c r="A867" s="67"/>
      <c r="B867" s="17"/>
      <c r="C867" s="8"/>
      <c r="D867" s="41"/>
      <c r="E867" s="9"/>
      <c r="F867" s="9"/>
      <c r="G867" s="78"/>
      <c r="H867" s="50"/>
    </row>
    <row r="868" spans="1:8" ht="12.75">
      <c r="A868" s="67"/>
      <c r="B868" s="15" t="s">
        <v>598</v>
      </c>
      <c r="C868" s="8"/>
      <c r="D868" s="41">
        <f>D860</f>
        <v>1849340000</v>
      </c>
      <c r="E868" s="9">
        <f>E860</f>
        <v>1909412993.72</v>
      </c>
      <c r="F868" s="9">
        <f>F860</f>
        <v>60995506.30999988</v>
      </c>
      <c r="G868" s="78">
        <f>G860</f>
        <v>922512.5900000003</v>
      </c>
      <c r="H868" s="50">
        <f>H860</f>
        <v>-60072993.72</v>
      </c>
    </row>
    <row r="869" spans="1:8" ht="12.75">
      <c r="A869" s="67"/>
      <c r="B869" s="7"/>
      <c r="C869" s="8"/>
      <c r="D869" s="41"/>
      <c r="E869" s="9"/>
      <c r="F869" s="9"/>
      <c r="G869" s="78"/>
      <c r="H869" s="50"/>
    </row>
    <row r="870" spans="1:8" ht="12.75">
      <c r="A870" s="67"/>
      <c r="B870" s="17" t="s">
        <v>599</v>
      </c>
      <c r="C870" s="8"/>
      <c r="D870" s="41"/>
      <c r="E870" s="9"/>
      <c r="F870" s="9"/>
      <c r="G870" s="78"/>
      <c r="H870" s="50"/>
    </row>
    <row r="871" spans="1:8" ht="12.75">
      <c r="A871" s="67" t="s">
        <v>338</v>
      </c>
      <c r="B871" s="7" t="s">
        <v>1353</v>
      </c>
      <c r="C871" s="8"/>
      <c r="D871" s="41"/>
      <c r="E871" s="9"/>
      <c r="F871" s="46" t="str">
        <f aca="true" t="shared" si="48" ref="F871:F896">IF(E871&gt;D871,E871-D871," ")</f>
        <v> </v>
      </c>
      <c r="G871" s="47" t="str">
        <f aca="true" t="shared" si="49" ref="G871:G896">IF(D871&gt;E871,D871-E871," ")</f>
        <v> </v>
      </c>
      <c r="H871" s="50"/>
    </row>
    <row r="872" spans="1:8" ht="12.75">
      <c r="A872" s="67"/>
      <c r="B872" s="7" t="s">
        <v>571</v>
      </c>
      <c r="C872" s="8">
        <v>4400000</v>
      </c>
      <c r="D872" s="41">
        <v>4700000</v>
      </c>
      <c r="E872" s="9">
        <v>4672568.66</v>
      </c>
      <c r="F872" s="46" t="str">
        <f t="shared" si="48"/>
        <v> </v>
      </c>
      <c r="G872" s="47">
        <f t="shared" si="49"/>
        <v>27431.33999999985</v>
      </c>
      <c r="H872" s="50">
        <v>27431.34</v>
      </c>
    </row>
    <row r="873" spans="1:8" ht="12.75">
      <c r="A873" s="67" t="s">
        <v>578</v>
      </c>
      <c r="B873" s="7" t="s">
        <v>560</v>
      </c>
      <c r="C873" s="8">
        <v>14000000</v>
      </c>
      <c r="D873" s="41">
        <v>12500000</v>
      </c>
      <c r="E873" s="9">
        <v>12245929.24</v>
      </c>
      <c r="F873" s="46" t="str">
        <f t="shared" si="48"/>
        <v> </v>
      </c>
      <c r="G873" s="47">
        <f t="shared" si="49"/>
        <v>254070.75999999978</v>
      </c>
      <c r="H873" s="50">
        <v>254070.76</v>
      </c>
    </row>
    <row r="874" spans="1:8" ht="12.75">
      <c r="A874" s="67" t="s">
        <v>545</v>
      </c>
      <c r="B874" s="7" t="s">
        <v>561</v>
      </c>
      <c r="C874" s="8">
        <v>3500000</v>
      </c>
      <c r="D874" s="41">
        <v>3800000</v>
      </c>
      <c r="E874" s="9">
        <v>3796739.97</v>
      </c>
      <c r="F874" s="46" t="str">
        <f t="shared" si="48"/>
        <v> </v>
      </c>
      <c r="G874" s="47">
        <f t="shared" si="49"/>
        <v>3260.029999999795</v>
      </c>
      <c r="H874" s="50">
        <v>3260.03</v>
      </c>
    </row>
    <row r="875" spans="1:8" ht="12.75">
      <c r="A875" s="67" t="s">
        <v>546</v>
      </c>
      <c r="B875" s="7" t="s">
        <v>562</v>
      </c>
      <c r="C875" s="8">
        <v>10000000</v>
      </c>
      <c r="D875" s="41">
        <v>13000000</v>
      </c>
      <c r="E875" s="9">
        <v>12805756.52</v>
      </c>
      <c r="F875" s="46" t="str">
        <f t="shared" si="48"/>
        <v> </v>
      </c>
      <c r="G875" s="47">
        <f t="shared" si="49"/>
        <v>194243.48000000045</v>
      </c>
      <c r="H875" s="50">
        <v>194243.48</v>
      </c>
    </row>
    <row r="876" spans="1:8" ht="12.75">
      <c r="A876" s="67" t="s">
        <v>547</v>
      </c>
      <c r="B876" s="7" t="s">
        <v>563</v>
      </c>
      <c r="C876" s="8">
        <v>6000000</v>
      </c>
      <c r="D876" s="41">
        <v>7000000</v>
      </c>
      <c r="E876" s="9">
        <v>6786093.26</v>
      </c>
      <c r="F876" s="46" t="str">
        <f t="shared" si="48"/>
        <v> </v>
      </c>
      <c r="G876" s="47">
        <f t="shared" si="49"/>
        <v>213906.74000000022</v>
      </c>
      <c r="H876" s="50">
        <v>213906.74</v>
      </c>
    </row>
    <row r="877" spans="1:8" ht="12.75">
      <c r="A877" s="67" t="s">
        <v>548</v>
      </c>
      <c r="B877" s="7" t="s">
        <v>564</v>
      </c>
      <c r="C877" s="8">
        <v>900000</v>
      </c>
      <c r="D877" s="41">
        <v>900000</v>
      </c>
      <c r="E877" s="9">
        <v>801291.73</v>
      </c>
      <c r="F877" s="46" t="str">
        <f t="shared" si="48"/>
        <v> </v>
      </c>
      <c r="G877" s="47">
        <f t="shared" si="49"/>
        <v>98708.27000000002</v>
      </c>
      <c r="H877" s="50">
        <v>98708.27</v>
      </c>
    </row>
    <row r="878" spans="1:8" ht="12.75">
      <c r="A878" s="67" t="s">
        <v>549</v>
      </c>
      <c r="B878" s="7" t="s">
        <v>756</v>
      </c>
      <c r="C878" s="8">
        <v>38000000</v>
      </c>
      <c r="D878" s="41">
        <v>37280000</v>
      </c>
      <c r="E878" s="9">
        <v>36134042.09</v>
      </c>
      <c r="F878" s="46" t="str">
        <f t="shared" si="48"/>
        <v> </v>
      </c>
      <c r="G878" s="47">
        <f t="shared" si="49"/>
        <v>1145957.9099999964</v>
      </c>
      <c r="H878" s="50">
        <v>1145957.91</v>
      </c>
    </row>
    <row r="879" spans="1:8" ht="12.75">
      <c r="A879" s="67" t="s">
        <v>968</v>
      </c>
      <c r="B879" s="7" t="s">
        <v>739</v>
      </c>
      <c r="C879" s="8">
        <v>1300000</v>
      </c>
      <c r="D879" s="41">
        <v>1360000</v>
      </c>
      <c r="E879" s="9">
        <v>1343597.78</v>
      </c>
      <c r="F879" s="46" t="str">
        <f t="shared" si="48"/>
        <v> </v>
      </c>
      <c r="G879" s="47">
        <f t="shared" si="49"/>
        <v>16402.219999999972</v>
      </c>
      <c r="H879" s="50">
        <v>16402.22</v>
      </c>
    </row>
    <row r="880" spans="1:8" ht="12.75">
      <c r="A880" s="67" t="s">
        <v>757</v>
      </c>
      <c r="B880" s="7" t="s">
        <v>758</v>
      </c>
      <c r="C880" s="8">
        <v>6500000</v>
      </c>
      <c r="D880" s="41">
        <v>6300000</v>
      </c>
      <c r="E880" s="9">
        <v>5428210.43</v>
      </c>
      <c r="F880" s="46" t="str">
        <f t="shared" si="48"/>
        <v> </v>
      </c>
      <c r="G880" s="47">
        <f t="shared" si="49"/>
        <v>871789.5700000003</v>
      </c>
      <c r="H880" s="50">
        <v>871789.57</v>
      </c>
    </row>
    <row r="881" spans="1:8" ht="12.75">
      <c r="A881" s="67" t="s">
        <v>759</v>
      </c>
      <c r="B881" s="7" t="s">
        <v>760</v>
      </c>
      <c r="C881" s="8">
        <v>26000000</v>
      </c>
      <c r="D881" s="41">
        <v>26000000</v>
      </c>
      <c r="E881" s="9">
        <v>28685695.88</v>
      </c>
      <c r="F881" s="46">
        <f t="shared" si="48"/>
        <v>2685695.879999999</v>
      </c>
      <c r="G881" s="47" t="str">
        <f t="shared" si="49"/>
        <v> </v>
      </c>
      <c r="H881" s="50">
        <v>-2685695.88</v>
      </c>
    </row>
    <row r="882" spans="1:8" ht="12.75">
      <c r="A882" s="67" t="s">
        <v>761</v>
      </c>
      <c r="B882" s="7" t="s">
        <v>762</v>
      </c>
      <c r="C882" s="8">
        <v>7000000</v>
      </c>
      <c r="D882" s="41">
        <v>3140000</v>
      </c>
      <c r="E882" s="9">
        <v>1397114.78</v>
      </c>
      <c r="F882" s="46" t="str">
        <f t="shared" si="48"/>
        <v> </v>
      </c>
      <c r="G882" s="47">
        <f t="shared" si="49"/>
        <v>1742885.22</v>
      </c>
      <c r="H882" s="50">
        <v>1742885.22</v>
      </c>
    </row>
    <row r="883" spans="1:8" ht="12.75">
      <c r="A883" s="67" t="s">
        <v>763</v>
      </c>
      <c r="B883" s="7" t="s">
        <v>764</v>
      </c>
      <c r="C883" s="8">
        <v>500000</v>
      </c>
      <c r="D883" s="41">
        <v>685000</v>
      </c>
      <c r="E883" s="9">
        <v>653491</v>
      </c>
      <c r="F883" s="46" t="str">
        <f t="shared" si="48"/>
        <v> </v>
      </c>
      <c r="G883" s="47">
        <f t="shared" si="49"/>
        <v>31509</v>
      </c>
      <c r="H883" s="50">
        <v>31509</v>
      </c>
    </row>
    <row r="884" spans="1:8" ht="12.75">
      <c r="A884" s="67" t="s">
        <v>552</v>
      </c>
      <c r="B884" s="7" t="s">
        <v>582</v>
      </c>
      <c r="C884" s="8">
        <v>400000</v>
      </c>
      <c r="D884" s="41">
        <v>600000</v>
      </c>
      <c r="E884" s="9">
        <v>577295.5</v>
      </c>
      <c r="F884" s="46" t="str">
        <f t="shared" si="48"/>
        <v> </v>
      </c>
      <c r="G884" s="47">
        <f t="shared" si="49"/>
        <v>22704.5</v>
      </c>
      <c r="H884" s="50">
        <v>22704.5</v>
      </c>
    </row>
    <row r="885" spans="1:8" ht="12.75">
      <c r="A885" s="67" t="s">
        <v>553</v>
      </c>
      <c r="B885" s="7" t="s">
        <v>568</v>
      </c>
      <c r="C885" s="8">
        <v>5500000</v>
      </c>
      <c r="D885" s="41">
        <v>5500000</v>
      </c>
      <c r="E885" s="9">
        <v>5319541.92</v>
      </c>
      <c r="F885" s="46" t="str">
        <f t="shared" si="48"/>
        <v> </v>
      </c>
      <c r="G885" s="47">
        <f t="shared" si="49"/>
        <v>180458.08000000007</v>
      </c>
      <c r="H885" s="50">
        <v>180458.08</v>
      </c>
    </row>
    <row r="886" spans="1:8" ht="12.75">
      <c r="A886" s="67" t="s">
        <v>1327</v>
      </c>
      <c r="B886" s="7" t="s">
        <v>1347</v>
      </c>
      <c r="C886" s="8">
        <v>4300000</v>
      </c>
      <c r="D886" s="41">
        <v>4300000</v>
      </c>
      <c r="E886" s="9">
        <v>4259222.51</v>
      </c>
      <c r="F886" s="46" t="str">
        <f t="shared" si="48"/>
        <v> </v>
      </c>
      <c r="G886" s="47">
        <f t="shared" si="49"/>
        <v>40777.49000000022</v>
      </c>
      <c r="H886" s="50">
        <v>40777.49</v>
      </c>
    </row>
    <row r="887" spans="1:8" ht="12.75">
      <c r="A887" s="67" t="s">
        <v>765</v>
      </c>
      <c r="B887" s="7" t="s">
        <v>766</v>
      </c>
      <c r="C887" s="8"/>
      <c r="D887" s="41"/>
      <c r="E887" s="9"/>
      <c r="F887" s="46" t="str">
        <f t="shared" si="48"/>
        <v> </v>
      </c>
      <c r="G887" s="47" t="str">
        <f t="shared" si="49"/>
        <v> </v>
      </c>
      <c r="H887" s="50"/>
    </row>
    <row r="888" spans="1:8" ht="12.75">
      <c r="A888" s="67"/>
      <c r="B888" s="7" t="s">
        <v>767</v>
      </c>
      <c r="C888" s="8">
        <v>500000</v>
      </c>
      <c r="D888" s="41">
        <v>500000</v>
      </c>
      <c r="E888" s="9">
        <v>271212.31</v>
      </c>
      <c r="F888" s="46" t="str">
        <f t="shared" si="48"/>
        <v> </v>
      </c>
      <c r="G888" s="47">
        <f t="shared" si="49"/>
        <v>228787.69</v>
      </c>
      <c r="H888" s="50">
        <v>228787.69</v>
      </c>
    </row>
    <row r="889" spans="1:8" ht="12.75">
      <c r="A889" s="67" t="s">
        <v>768</v>
      </c>
      <c r="B889" s="7" t="s">
        <v>769</v>
      </c>
      <c r="C889" s="8">
        <v>500000</v>
      </c>
      <c r="D889" s="41">
        <v>500000</v>
      </c>
      <c r="E889" s="9">
        <v>317748.7</v>
      </c>
      <c r="F889" s="46" t="str">
        <f t="shared" si="48"/>
        <v> </v>
      </c>
      <c r="G889" s="47">
        <f t="shared" si="49"/>
        <v>182251.3</v>
      </c>
      <c r="H889" s="50">
        <v>182251.3</v>
      </c>
    </row>
    <row r="890" spans="1:8" ht="12.75">
      <c r="A890" s="67" t="s">
        <v>770</v>
      </c>
      <c r="B890" s="7" t="s">
        <v>771</v>
      </c>
      <c r="C890" s="8"/>
      <c r="D890" s="41"/>
      <c r="E890" s="9"/>
      <c r="F890" s="46" t="str">
        <f t="shared" si="48"/>
        <v> </v>
      </c>
      <c r="G890" s="47" t="str">
        <f t="shared" si="49"/>
        <v> </v>
      </c>
      <c r="H890" s="50"/>
    </row>
    <row r="891" spans="1:8" ht="12.75">
      <c r="A891" s="67"/>
      <c r="B891" s="7" t="s">
        <v>772</v>
      </c>
      <c r="C891" s="8">
        <v>500000</v>
      </c>
      <c r="D891" s="41">
        <v>115000</v>
      </c>
      <c r="E891" s="9">
        <v>4980</v>
      </c>
      <c r="F891" s="46" t="str">
        <f t="shared" si="48"/>
        <v> </v>
      </c>
      <c r="G891" s="47">
        <f t="shared" si="49"/>
        <v>110020</v>
      </c>
      <c r="H891" s="50">
        <v>110020</v>
      </c>
    </row>
    <row r="892" spans="1:8" ht="12.75">
      <c r="A892" s="67" t="s">
        <v>773</v>
      </c>
      <c r="B892" s="7" t="s">
        <v>774</v>
      </c>
      <c r="C892" s="8">
        <v>1400000</v>
      </c>
      <c r="D892" s="41">
        <v>1400000</v>
      </c>
      <c r="E892" s="9">
        <v>1323280</v>
      </c>
      <c r="F892" s="46" t="str">
        <f t="shared" si="48"/>
        <v> </v>
      </c>
      <c r="G892" s="47">
        <f t="shared" si="49"/>
        <v>76720</v>
      </c>
      <c r="H892" s="50">
        <v>76720</v>
      </c>
    </row>
    <row r="893" spans="1:8" ht="12.75">
      <c r="A893" s="67" t="s">
        <v>775</v>
      </c>
      <c r="B893" s="7" t="s">
        <v>776</v>
      </c>
      <c r="C893" s="8">
        <v>2500000</v>
      </c>
      <c r="D893" s="41">
        <v>2700000</v>
      </c>
      <c r="E893" s="9">
        <v>2635993.37</v>
      </c>
      <c r="F893" s="46" t="str">
        <f t="shared" si="48"/>
        <v> </v>
      </c>
      <c r="G893" s="47">
        <f t="shared" si="49"/>
        <v>64006.62999999989</v>
      </c>
      <c r="H893" s="50">
        <v>64006.63</v>
      </c>
    </row>
    <row r="894" spans="1:8" ht="12.75">
      <c r="A894" s="67" t="s">
        <v>777</v>
      </c>
      <c r="B894" s="7" t="s">
        <v>778</v>
      </c>
      <c r="C894" s="8">
        <v>2500000</v>
      </c>
      <c r="D894" s="41">
        <v>1586500</v>
      </c>
      <c r="E894" s="9">
        <v>754344.25</v>
      </c>
      <c r="F894" s="46" t="str">
        <f t="shared" si="48"/>
        <v> </v>
      </c>
      <c r="G894" s="47">
        <f t="shared" si="49"/>
        <v>832155.75</v>
      </c>
      <c r="H894" s="50">
        <v>832155.75</v>
      </c>
    </row>
    <row r="895" spans="1:8" ht="12.75">
      <c r="A895" s="67" t="s">
        <v>592</v>
      </c>
      <c r="B895" s="7" t="s">
        <v>848</v>
      </c>
      <c r="C895" s="8"/>
      <c r="D895" s="41"/>
      <c r="E895" s="9"/>
      <c r="F895" s="46" t="str">
        <f t="shared" si="48"/>
        <v> </v>
      </c>
      <c r="G895" s="47" t="str">
        <f t="shared" si="49"/>
        <v> </v>
      </c>
      <c r="H895" s="50"/>
    </row>
    <row r="896" spans="1:8" ht="12.75">
      <c r="A896" s="67"/>
      <c r="B896" s="7" t="s">
        <v>859</v>
      </c>
      <c r="C896" s="8">
        <v>1000000</v>
      </c>
      <c r="D896" s="41">
        <v>1013500</v>
      </c>
      <c r="E896" s="9">
        <v>1013195.57</v>
      </c>
      <c r="F896" s="46" t="str">
        <f t="shared" si="48"/>
        <v> </v>
      </c>
      <c r="G896" s="47">
        <f t="shared" si="49"/>
        <v>304.4300000000512</v>
      </c>
      <c r="H896" s="50">
        <v>304.43</v>
      </c>
    </row>
    <row r="897" spans="1:8" ht="12.75">
      <c r="A897" s="66"/>
      <c r="B897" s="7"/>
      <c r="C897" s="8"/>
      <c r="D897" s="41"/>
      <c r="E897" s="9"/>
      <c r="F897" s="9"/>
      <c r="G897" s="78"/>
      <c r="H897" s="50"/>
    </row>
    <row r="898" spans="1:8" ht="12.75">
      <c r="A898" s="66"/>
      <c r="B898" s="14" t="s">
        <v>1299</v>
      </c>
      <c r="C898" s="8">
        <v>1952540000</v>
      </c>
      <c r="D898" s="44">
        <f>SUM(D868:D897)</f>
        <v>1984220000</v>
      </c>
      <c r="E898" s="22">
        <f>SUM(E868:E897)</f>
        <v>2040640339.19</v>
      </c>
      <c r="F898" s="22">
        <f>SUM(F868:F897)</f>
        <v>63681202.18999988</v>
      </c>
      <c r="G898" s="61">
        <f>SUM(G868:G897)</f>
        <v>7260862.999999997</v>
      </c>
      <c r="H898" s="73">
        <f>SUM(H868:H897)</f>
        <v>-56420339.190000005</v>
      </c>
    </row>
    <row r="899" spans="1:8" ht="12.75">
      <c r="A899" s="66"/>
      <c r="B899" s="7"/>
      <c r="C899" s="8"/>
      <c r="D899" s="41"/>
      <c r="E899" s="9"/>
      <c r="F899" s="9"/>
      <c r="G899" s="78"/>
      <c r="H899" s="50"/>
    </row>
    <row r="900" spans="1:8" ht="12.75">
      <c r="A900" s="64"/>
      <c r="B900" s="17" t="s">
        <v>1748</v>
      </c>
      <c r="C900" s="8"/>
      <c r="D900" s="41"/>
      <c r="E900" s="9"/>
      <c r="F900" s="9"/>
      <c r="G900" s="78"/>
      <c r="H900" s="50"/>
    </row>
    <row r="901" spans="1:8" ht="12.75">
      <c r="A901" s="64"/>
      <c r="B901" s="7"/>
      <c r="C901" s="8"/>
      <c r="D901" s="41"/>
      <c r="E901" s="9"/>
      <c r="F901" s="9"/>
      <c r="G901" s="78"/>
      <c r="H901" s="50"/>
    </row>
    <row r="902" spans="1:8" ht="12.75">
      <c r="A902" s="64"/>
      <c r="B902" s="17" t="s">
        <v>1263</v>
      </c>
      <c r="C902" s="8"/>
      <c r="D902" s="41"/>
      <c r="E902" s="9"/>
      <c r="F902" s="9"/>
      <c r="G902" s="78"/>
      <c r="H902" s="50"/>
    </row>
    <row r="903" spans="1:8" ht="12.75">
      <c r="A903" s="66" t="s">
        <v>779</v>
      </c>
      <c r="B903" s="7" t="s">
        <v>534</v>
      </c>
      <c r="C903" s="8">
        <v>11020000</v>
      </c>
      <c r="D903" s="41">
        <v>11320000</v>
      </c>
      <c r="E903" s="9">
        <v>11308252.48</v>
      </c>
      <c r="F903" s="46" t="str">
        <f>IF(E903&gt;D903,E903-D903," ")</f>
        <v> </v>
      </c>
      <c r="G903" s="47">
        <f>IF(D903&gt;E903,D903-E903," ")</f>
        <v>11747.519999999553</v>
      </c>
      <c r="H903" s="50">
        <v>11747.52</v>
      </c>
    </row>
    <row r="904" spans="1:8" ht="12.75">
      <c r="A904" s="66"/>
      <c r="B904" s="7"/>
      <c r="C904" s="8"/>
      <c r="D904" s="41"/>
      <c r="E904" s="9"/>
      <c r="F904" s="9"/>
      <c r="G904" s="78"/>
      <c r="H904" s="50"/>
    </row>
    <row r="905" spans="1:8" ht="12.75">
      <c r="A905" s="66"/>
      <c r="B905" s="17" t="s">
        <v>1264</v>
      </c>
      <c r="C905" s="8"/>
      <c r="D905" s="41"/>
      <c r="E905" s="9"/>
      <c r="F905" s="9"/>
      <c r="G905" s="78"/>
      <c r="H905" s="50"/>
    </row>
    <row r="906" spans="1:8" ht="12.75">
      <c r="A906" s="66" t="s">
        <v>780</v>
      </c>
      <c r="B906" s="7" t="s">
        <v>555</v>
      </c>
      <c r="C906" s="8">
        <v>1000000</v>
      </c>
      <c r="D906" s="41">
        <v>1220000</v>
      </c>
      <c r="E906" s="9">
        <v>1212967.74</v>
      </c>
      <c r="F906" s="46" t="str">
        <f>IF(E906&gt;D906,E906-D906," ")</f>
        <v> </v>
      </c>
      <c r="G906" s="47">
        <f>IF(D906&gt;E906,D906-E906," ")</f>
        <v>7032.260000000009</v>
      </c>
      <c r="H906" s="50">
        <v>7032.26</v>
      </c>
    </row>
    <row r="907" spans="1:8" ht="12.75">
      <c r="A907" s="67" t="s">
        <v>543</v>
      </c>
      <c r="B907" s="7" t="s">
        <v>559</v>
      </c>
      <c r="C907" s="8">
        <v>60000</v>
      </c>
      <c r="D907" s="41">
        <v>60000</v>
      </c>
      <c r="E907" s="9">
        <v>19375</v>
      </c>
      <c r="F907" s="46" t="str">
        <f>IF(E907&gt;D907,E907-D907," ")</f>
        <v> </v>
      </c>
      <c r="G907" s="47">
        <f>IF(D907&gt;E907,D907-E907," ")</f>
        <v>40625</v>
      </c>
      <c r="H907" s="50">
        <v>40625</v>
      </c>
    </row>
    <row r="908" spans="1:8" ht="12.75">
      <c r="A908" s="67" t="s">
        <v>545</v>
      </c>
      <c r="B908" s="7" t="s">
        <v>561</v>
      </c>
      <c r="C908" s="8">
        <v>10000</v>
      </c>
      <c r="D908" s="41">
        <v>10000</v>
      </c>
      <c r="E908" s="9">
        <v>4830</v>
      </c>
      <c r="F908" s="46" t="str">
        <f>IF(E908&gt;D908,E908-D908," ")</f>
        <v> </v>
      </c>
      <c r="G908" s="47">
        <f>IF(D908&gt;E908,D908-E908," ")</f>
        <v>5170</v>
      </c>
      <c r="H908" s="50">
        <v>5170</v>
      </c>
    </row>
    <row r="909" spans="1:8" ht="12.75">
      <c r="A909" s="67" t="s">
        <v>549</v>
      </c>
      <c r="B909" s="7" t="s">
        <v>756</v>
      </c>
      <c r="C909" s="8">
        <v>180000</v>
      </c>
      <c r="D909" s="41">
        <v>180000</v>
      </c>
      <c r="E909" s="9">
        <v>36610</v>
      </c>
      <c r="F909" s="46" t="str">
        <f>IF(E909&gt;D909,E909-D909," ")</f>
        <v> </v>
      </c>
      <c r="G909" s="47">
        <f>IF(D909&gt;E909,D909-E909," ")</f>
        <v>143390</v>
      </c>
      <c r="H909" s="50">
        <v>143390</v>
      </c>
    </row>
    <row r="910" spans="1:8" ht="12.75">
      <c r="A910" s="67" t="s">
        <v>1327</v>
      </c>
      <c r="B910" s="7" t="s">
        <v>1347</v>
      </c>
      <c r="C910" s="8">
        <v>125000</v>
      </c>
      <c r="D910" s="41">
        <v>125000</v>
      </c>
      <c r="E910" s="9">
        <v>106446.47</v>
      </c>
      <c r="F910" s="46" t="str">
        <f>IF(E910&gt;D910,E910-D910," ")</f>
        <v> </v>
      </c>
      <c r="G910" s="47">
        <f>IF(D910&gt;E910,D910-E910," ")</f>
        <v>18553.53</v>
      </c>
      <c r="H910" s="50">
        <v>18553.53</v>
      </c>
    </row>
    <row r="911" spans="1:8" ht="12.75">
      <c r="A911" s="64"/>
      <c r="B911" s="7"/>
      <c r="C911" s="8"/>
      <c r="D911" s="41"/>
      <c r="E911" s="9"/>
      <c r="F911" s="9"/>
      <c r="G911" s="78"/>
      <c r="H911" s="50"/>
    </row>
    <row r="912" spans="1:8" ht="12.75">
      <c r="A912" s="64"/>
      <c r="B912" s="14" t="s">
        <v>1314</v>
      </c>
      <c r="C912" s="8">
        <v>12395000</v>
      </c>
      <c r="D912" s="44">
        <f>SUM(D903:D911)</f>
        <v>12915000</v>
      </c>
      <c r="E912" s="22">
        <f>SUM(E903:E911)</f>
        <v>12688481.690000001</v>
      </c>
      <c r="F912" s="22"/>
      <c r="G912" s="61">
        <f>SUM(G903:G911)</f>
        <v>226518.30999999956</v>
      </c>
      <c r="H912" s="73">
        <f>SUM(H903:H911)</f>
        <v>226518.31</v>
      </c>
    </row>
    <row r="913" spans="1:8" ht="12.75">
      <c r="A913" s="64"/>
      <c r="B913" s="7"/>
      <c r="C913" s="8"/>
      <c r="D913" s="41"/>
      <c r="E913" s="9"/>
      <c r="F913" s="9"/>
      <c r="G913" s="78"/>
      <c r="H913" s="50"/>
    </row>
    <row r="914" spans="1:8" ht="12.75">
      <c r="A914" s="64"/>
      <c r="B914" s="17" t="s">
        <v>1315</v>
      </c>
      <c r="C914" s="8"/>
      <c r="D914" s="41"/>
      <c r="E914" s="9"/>
      <c r="F914" s="9"/>
      <c r="G914" s="78"/>
      <c r="H914" s="50"/>
    </row>
    <row r="915" spans="1:8" ht="12.75">
      <c r="A915" s="64"/>
      <c r="B915" s="7"/>
      <c r="C915" s="8"/>
      <c r="D915" s="41"/>
      <c r="E915" s="9"/>
      <c r="F915" s="9"/>
      <c r="G915" s="78"/>
      <c r="H915" s="50"/>
    </row>
    <row r="916" spans="1:8" ht="12.75">
      <c r="A916" s="64"/>
      <c r="B916" s="17" t="s">
        <v>1263</v>
      </c>
      <c r="C916" s="8"/>
      <c r="D916" s="41"/>
      <c r="E916" s="9"/>
      <c r="F916" s="9"/>
      <c r="G916" s="78"/>
      <c r="H916" s="50"/>
    </row>
    <row r="917" spans="1:8" ht="12.75">
      <c r="A917" s="66" t="s">
        <v>781</v>
      </c>
      <c r="B917" s="7" t="s">
        <v>534</v>
      </c>
      <c r="C917" s="8">
        <v>200700000</v>
      </c>
      <c r="D917" s="41">
        <v>209200000</v>
      </c>
      <c r="E917" s="9">
        <v>209082436.49</v>
      </c>
      <c r="F917" s="46" t="str">
        <f>IF(E917&gt;D917,E917-D917," ")</f>
        <v> </v>
      </c>
      <c r="G917" s="47">
        <f>IF(D917&gt;E917,D917-E917," ")</f>
        <v>117563.50999999046</v>
      </c>
      <c r="H917" s="50">
        <v>117563.51</v>
      </c>
    </row>
    <row r="918" spans="1:8" ht="12.75">
      <c r="A918" s="66"/>
      <c r="B918" s="15" t="s">
        <v>601</v>
      </c>
      <c r="C918" s="8"/>
      <c r="D918" s="44">
        <f>SUM(D917)</f>
        <v>209200000</v>
      </c>
      <c r="E918" s="22">
        <f>SUM(E917)</f>
        <v>209082436.49</v>
      </c>
      <c r="F918" s="22"/>
      <c r="G918" s="61">
        <f>SUM(G917)</f>
        <v>117563.50999999046</v>
      </c>
      <c r="H918" s="73">
        <f>SUM(H917)</f>
        <v>117563.51</v>
      </c>
    </row>
    <row r="919" spans="2:8" ht="12.75">
      <c r="B919" s="3"/>
      <c r="C919" s="1"/>
      <c r="D919" s="45"/>
      <c r="E919" s="4"/>
      <c r="F919" s="4"/>
      <c r="G919" s="4"/>
      <c r="H919" s="50"/>
    </row>
    <row r="920" spans="1:8" ht="12.75">
      <c r="A920" s="66"/>
      <c r="B920" s="7"/>
      <c r="C920" s="8"/>
      <c r="D920" s="41"/>
      <c r="E920" s="9"/>
      <c r="F920" s="9"/>
      <c r="G920" s="78"/>
      <c r="H920" s="50"/>
    </row>
    <row r="921" spans="1:8" ht="12.75">
      <c r="A921" s="66"/>
      <c r="B921" s="17" t="s">
        <v>754</v>
      </c>
      <c r="C921" s="8"/>
      <c r="D921" s="41"/>
      <c r="E921" s="9"/>
      <c r="F921" s="9"/>
      <c r="G921" s="78"/>
      <c r="H921" s="50"/>
    </row>
    <row r="922" spans="1:8" ht="12.75">
      <c r="A922" s="66"/>
      <c r="B922" s="7"/>
      <c r="C922" s="8"/>
      <c r="D922" s="41"/>
      <c r="E922" s="9"/>
      <c r="F922" s="9"/>
      <c r="G922" s="78"/>
      <c r="H922" s="50"/>
    </row>
    <row r="923" spans="1:8" ht="12.75">
      <c r="A923" s="66"/>
      <c r="B923" s="17" t="s">
        <v>782</v>
      </c>
      <c r="C923" s="8"/>
      <c r="D923" s="41"/>
      <c r="E923" s="9"/>
      <c r="F923" s="9"/>
      <c r="G923" s="78"/>
      <c r="H923" s="50"/>
    </row>
    <row r="924" spans="1:8" ht="12.75">
      <c r="A924" s="66"/>
      <c r="B924" s="7"/>
      <c r="C924" s="8"/>
      <c r="D924" s="41"/>
      <c r="E924" s="9"/>
      <c r="F924" s="9"/>
      <c r="G924" s="78"/>
      <c r="H924" s="50"/>
    </row>
    <row r="925" spans="1:8" ht="12.75">
      <c r="A925" s="66"/>
      <c r="B925" s="15" t="s">
        <v>598</v>
      </c>
      <c r="C925" s="8"/>
      <c r="D925" s="41">
        <f>D918</f>
        <v>209200000</v>
      </c>
      <c r="E925" s="9">
        <f>E918</f>
        <v>209082436.49</v>
      </c>
      <c r="F925" s="9"/>
      <c r="G925" s="78">
        <f>G918</f>
        <v>117563.50999999046</v>
      </c>
      <c r="H925" s="50">
        <f>H918</f>
        <v>117563.51</v>
      </c>
    </row>
    <row r="926" spans="1:8" ht="12.75">
      <c r="A926" s="66"/>
      <c r="B926" s="7"/>
      <c r="C926" s="8"/>
      <c r="D926" s="41"/>
      <c r="E926" s="9"/>
      <c r="F926" s="9"/>
      <c r="G926" s="78"/>
      <c r="H926" s="50"/>
    </row>
    <row r="927" spans="1:8" ht="12.75">
      <c r="A927" s="66"/>
      <c r="B927" s="17" t="s">
        <v>1264</v>
      </c>
      <c r="C927" s="8"/>
      <c r="D927" s="41"/>
      <c r="E927" s="9"/>
      <c r="F927" s="9"/>
      <c r="G927" s="78"/>
      <c r="H927" s="50"/>
    </row>
    <row r="928" spans="1:8" ht="12.75">
      <c r="A928" s="66" t="s">
        <v>783</v>
      </c>
      <c r="B928" s="7" t="s">
        <v>555</v>
      </c>
      <c r="C928" s="8">
        <v>14820000</v>
      </c>
      <c r="D928" s="41">
        <v>18820000</v>
      </c>
      <c r="E928" s="9">
        <v>18682901.85</v>
      </c>
      <c r="F928" s="46" t="str">
        <f aca="true" t="shared" si="50" ref="F928:F948">IF(E928&gt;D928,E928-D928," ")</f>
        <v> </v>
      </c>
      <c r="G928" s="47">
        <f aca="true" t="shared" si="51" ref="G928:G948">IF(D928&gt;E928,D928-E928," ")</f>
        <v>137098.1499999985</v>
      </c>
      <c r="H928" s="50">
        <v>137098.15</v>
      </c>
    </row>
    <row r="929" spans="1:8" ht="12.75">
      <c r="A929" s="67" t="s">
        <v>539</v>
      </c>
      <c r="B929" s="7" t="s">
        <v>556</v>
      </c>
      <c r="C929" s="8">
        <v>75000</v>
      </c>
      <c r="D929" s="41">
        <v>75000</v>
      </c>
      <c r="E929" s="9">
        <v>69581.88</v>
      </c>
      <c r="F929" s="46" t="str">
        <f t="shared" si="50"/>
        <v> </v>
      </c>
      <c r="G929" s="47">
        <f t="shared" si="51"/>
        <v>5418.119999999995</v>
      </c>
      <c r="H929" s="50">
        <v>5418.12</v>
      </c>
    </row>
    <row r="930" spans="1:8" ht="12.75">
      <c r="A930" s="67" t="s">
        <v>540</v>
      </c>
      <c r="B930" s="7" t="s">
        <v>557</v>
      </c>
      <c r="C930" s="8">
        <v>900000</v>
      </c>
      <c r="D930" s="41">
        <v>900000</v>
      </c>
      <c r="E930" s="9">
        <v>476369.43</v>
      </c>
      <c r="F930" s="46" t="str">
        <f t="shared" si="50"/>
        <v> </v>
      </c>
      <c r="G930" s="47">
        <f t="shared" si="51"/>
        <v>423630.57</v>
      </c>
      <c r="H930" s="50">
        <v>423630.57</v>
      </c>
    </row>
    <row r="931" spans="1:8" ht="12.75">
      <c r="A931" s="67" t="s">
        <v>541</v>
      </c>
      <c r="B931" s="7" t="s">
        <v>558</v>
      </c>
      <c r="C931" s="8">
        <v>1300000</v>
      </c>
      <c r="D931" s="41">
        <v>1500000</v>
      </c>
      <c r="E931" s="9">
        <v>1496664.06</v>
      </c>
      <c r="F931" s="46" t="str">
        <f t="shared" si="50"/>
        <v> </v>
      </c>
      <c r="G931" s="47">
        <f t="shared" si="51"/>
        <v>3335.939999999944</v>
      </c>
      <c r="H931" s="50">
        <v>3335.94</v>
      </c>
    </row>
    <row r="932" spans="1:8" ht="12.75">
      <c r="A932" s="67" t="s">
        <v>542</v>
      </c>
      <c r="B932" s="7" t="s">
        <v>581</v>
      </c>
      <c r="C932" s="8">
        <v>12000000</v>
      </c>
      <c r="D932" s="41">
        <v>12300000</v>
      </c>
      <c r="E932" s="9">
        <v>11999572.14</v>
      </c>
      <c r="F932" s="46" t="str">
        <f t="shared" si="50"/>
        <v> </v>
      </c>
      <c r="G932" s="47">
        <f t="shared" si="51"/>
        <v>300427.8599999994</v>
      </c>
      <c r="H932" s="50">
        <v>300427.86</v>
      </c>
    </row>
    <row r="933" spans="1:8" ht="12.75">
      <c r="A933" s="67" t="s">
        <v>543</v>
      </c>
      <c r="B933" s="7" t="s">
        <v>559</v>
      </c>
      <c r="C933" s="8">
        <v>250000</v>
      </c>
      <c r="D933" s="41">
        <v>250000</v>
      </c>
      <c r="E933" s="9">
        <v>245022.5</v>
      </c>
      <c r="F933" s="46" t="str">
        <f t="shared" si="50"/>
        <v> </v>
      </c>
      <c r="G933" s="47">
        <f t="shared" si="51"/>
        <v>4977.5</v>
      </c>
      <c r="H933" s="50">
        <v>4977.5</v>
      </c>
    </row>
    <row r="934" spans="1:8" ht="12.75">
      <c r="A934" s="67" t="s">
        <v>544</v>
      </c>
      <c r="B934" s="7" t="s">
        <v>1353</v>
      </c>
      <c r="C934" s="8"/>
      <c r="D934" s="41"/>
      <c r="E934" s="9"/>
      <c r="F934" s="46" t="str">
        <f t="shared" si="50"/>
        <v> </v>
      </c>
      <c r="G934" s="47" t="str">
        <f t="shared" si="51"/>
        <v> </v>
      </c>
      <c r="H934" s="50"/>
    </row>
    <row r="935" spans="1:8" ht="12.75">
      <c r="A935" s="67"/>
      <c r="B935" s="7" t="s">
        <v>571</v>
      </c>
      <c r="C935" s="8">
        <v>2000000</v>
      </c>
      <c r="D935" s="41">
        <v>2300000</v>
      </c>
      <c r="E935" s="9">
        <v>1950862.37</v>
      </c>
      <c r="F935" s="46" t="str">
        <f t="shared" si="50"/>
        <v> </v>
      </c>
      <c r="G935" s="47">
        <f t="shared" si="51"/>
        <v>349137.6299999999</v>
      </c>
      <c r="H935" s="50">
        <v>349137.63</v>
      </c>
    </row>
    <row r="936" spans="1:8" ht="12.75">
      <c r="A936" s="67" t="s">
        <v>578</v>
      </c>
      <c r="B936" s="7" t="s">
        <v>560</v>
      </c>
      <c r="C936" s="8">
        <v>800000</v>
      </c>
      <c r="D936" s="41">
        <v>800000</v>
      </c>
      <c r="E936" s="9">
        <v>798841.34</v>
      </c>
      <c r="F936" s="46" t="str">
        <f t="shared" si="50"/>
        <v> </v>
      </c>
      <c r="G936" s="47">
        <f t="shared" si="51"/>
        <v>1158.6600000000326</v>
      </c>
      <c r="H936" s="50">
        <v>1158.66</v>
      </c>
    </row>
    <row r="937" spans="1:8" ht="12.75">
      <c r="A937" s="67" t="s">
        <v>545</v>
      </c>
      <c r="B937" s="7" t="s">
        <v>561</v>
      </c>
      <c r="C937" s="8">
        <v>100000</v>
      </c>
      <c r="D937" s="41">
        <v>100000</v>
      </c>
      <c r="E937" s="9">
        <v>19140</v>
      </c>
      <c r="F937" s="46" t="str">
        <f t="shared" si="50"/>
        <v> </v>
      </c>
      <c r="G937" s="47">
        <f t="shared" si="51"/>
        <v>80860</v>
      </c>
      <c r="H937" s="50">
        <v>80860</v>
      </c>
    </row>
    <row r="938" spans="1:8" ht="12.75">
      <c r="A938" s="67" t="s">
        <v>546</v>
      </c>
      <c r="B938" s="7" t="s">
        <v>562</v>
      </c>
      <c r="C938" s="8">
        <v>1900000</v>
      </c>
      <c r="D938" s="41">
        <v>2200000</v>
      </c>
      <c r="E938" s="9">
        <v>2132723</v>
      </c>
      <c r="F938" s="46" t="str">
        <f t="shared" si="50"/>
        <v> </v>
      </c>
      <c r="G938" s="47">
        <f t="shared" si="51"/>
        <v>67277</v>
      </c>
      <c r="H938" s="50">
        <v>67277</v>
      </c>
    </row>
    <row r="939" spans="1:8" ht="12.75">
      <c r="A939" s="67" t="s">
        <v>547</v>
      </c>
      <c r="B939" s="7" t="s">
        <v>563</v>
      </c>
      <c r="C939" s="8">
        <v>2000000</v>
      </c>
      <c r="D939" s="41">
        <v>2300000</v>
      </c>
      <c r="E939" s="9">
        <v>2294947.5</v>
      </c>
      <c r="F939" s="46" t="str">
        <f t="shared" si="50"/>
        <v> </v>
      </c>
      <c r="G939" s="47">
        <f t="shared" si="51"/>
        <v>5052.5</v>
      </c>
      <c r="H939" s="50">
        <v>5052.5</v>
      </c>
    </row>
    <row r="940" spans="1:8" ht="12.75">
      <c r="A940" s="67" t="s">
        <v>548</v>
      </c>
      <c r="B940" s="7" t="s">
        <v>564</v>
      </c>
      <c r="C940" s="8">
        <v>45000</v>
      </c>
      <c r="D940" s="41">
        <v>45000</v>
      </c>
      <c r="E940" s="9">
        <v>41703</v>
      </c>
      <c r="F940" s="46" t="str">
        <f t="shared" si="50"/>
        <v> </v>
      </c>
      <c r="G940" s="47">
        <f t="shared" si="51"/>
        <v>3297</v>
      </c>
      <c r="H940" s="50">
        <v>3297</v>
      </c>
    </row>
    <row r="941" spans="1:8" ht="12.75">
      <c r="A941" s="67" t="s">
        <v>549</v>
      </c>
      <c r="B941" s="7" t="s">
        <v>756</v>
      </c>
      <c r="C941" s="8">
        <v>24000000</v>
      </c>
      <c r="D941" s="41">
        <v>13300000</v>
      </c>
      <c r="E941" s="9">
        <v>12431367.63</v>
      </c>
      <c r="F941" s="46" t="str">
        <f t="shared" si="50"/>
        <v> </v>
      </c>
      <c r="G941" s="47">
        <f t="shared" si="51"/>
        <v>868632.3699999992</v>
      </c>
      <c r="H941" s="50">
        <v>868632.37</v>
      </c>
    </row>
    <row r="942" spans="1:8" ht="12.75">
      <c r="A942" s="67" t="s">
        <v>761</v>
      </c>
      <c r="B942" s="7" t="s">
        <v>762</v>
      </c>
      <c r="C942" s="8">
        <v>12000000</v>
      </c>
      <c r="D942" s="41">
        <v>8800000</v>
      </c>
      <c r="E942" s="9">
        <v>6775192.32</v>
      </c>
      <c r="F942" s="46" t="str">
        <f t="shared" si="50"/>
        <v> </v>
      </c>
      <c r="G942" s="47">
        <f t="shared" si="51"/>
        <v>2024807.6799999997</v>
      </c>
      <c r="H942" s="50">
        <v>2024807.68</v>
      </c>
    </row>
    <row r="943" spans="1:8" ht="12.75">
      <c r="A943" s="67" t="s">
        <v>784</v>
      </c>
      <c r="B943" s="7" t="s">
        <v>785</v>
      </c>
      <c r="C943" s="8"/>
      <c r="D943" s="41"/>
      <c r="E943" s="9"/>
      <c r="F943" s="46" t="str">
        <f t="shared" si="50"/>
        <v> </v>
      </c>
      <c r="G943" s="47" t="str">
        <f t="shared" si="51"/>
        <v> </v>
      </c>
      <c r="H943" s="50"/>
    </row>
    <row r="944" spans="1:8" ht="12.75">
      <c r="A944" s="67"/>
      <c r="B944" s="7" t="s">
        <v>786</v>
      </c>
      <c r="C944" s="8">
        <v>400000</v>
      </c>
      <c r="D944" s="41">
        <v>400000</v>
      </c>
      <c r="E944" s="9">
        <v>181107.5</v>
      </c>
      <c r="F944" s="46" t="str">
        <f t="shared" si="50"/>
        <v> </v>
      </c>
      <c r="G944" s="47">
        <f t="shared" si="51"/>
        <v>218892.5</v>
      </c>
      <c r="H944" s="50">
        <v>218892.5</v>
      </c>
    </row>
    <row r="945" spans="1:8" ht="12.75">
      <c r="A945" s="67" t="s">
        <v>552</v>
      </c>
      <c r="B945" s="7" t="s">
        <v>582</v>
      </c>
      <c r="C945" s="8">
        <v>10000</v>
      </c>
      <c r="D945" s="41">
        <v>10000</v>
      </c>
      <c r="E945" s="9">
        <v>640</v>
      </c>
      <c r="F945" s="46" t="str">
        <f t="shared" si="50"/>
        <v> </v>
      </c>
      <c r="G945" s="47">
        <f t="shared" si="51"/>
        <v>9360</v>
      </c>
      <c r="H945" s="50">
        <v>9360</v>
      </c>
    </row>
    <row r="946" spans="1:8" ht="12.75">
      <c r="A946" s="67" t="s">
        <v>553</v>
      </c>
      <c r="B946" s="7" t="s">
        <v>568</v>
      </c>
      <c r="C946" s="8">
        <v>600000</v>
      </c>
      <c r="D946" s="41">
        <v>600000</v>
      </c>
      <c r="E946" s="9">
        <v>291362</v>
      </c>
      <c r="F946" s="46" t="str">
        <f t="shared" si="50"/>
        <v> </v>
      </c>
      <c r="G946" s="47">
        <f t="shared" si="51"/>
        <v>308638</v>
      </c>
      <c r="H946" s="50">
        <v>308638</v>
      </c>
    </row>
    <row r="947" spans="1:8" ht="12.75">
      <c r="A947" s="67" t="s">
        <v>706</v>
      </c>
      <c r="B947" s="7" t="s">
        <v>1749</v>
      </c>
      <c r="C947" s="8">
        <v>300000</v>
      </c>
      <c r="D947" s="41">
        <v>300000</v>
      </c>
      <c r="E947" s="9">
        <v>48253.38</v>
      </c>
      <c r="F947" s="46" t="str">
        <f t="shared" si="50"/>
        <v> </v>
      </c>
      <c r="G947" s="47">
        <f t="shared" si="51"/>
        <v>251746.62</v>
      </c>
      <c r="H947" s="50">
        <v>251746.62</v>
      </c>
    </row>
    <row r="948" spans="1:8" ht="12.75">
      <c r="A948" s="67" t="s">
        <v>1327</v>
      </c>
      <c r="B948" s="7" t="s">
        <v>1347</v>
      </c>
      <c r="C948" s="8">
        <v>2300000</v>
      </c>
      <c r="D948" s="41">
        <v>2300000</v>
      </c>
      <c r="E948" s="9">
        <v>2026221.79</v>
      </c>
      <c r="F948" s="46" t="str">
        <f t="shared" si="50"/>
        <v> </v>
      </c>
      <c r="G948" s="47">
        <f t="shared" si="51"/>
        <v>273778.20999999996</v>
      </c>
      <c r="H948" s="50">
        <v>273778.21</v>
      </c>
    </row>
    <row r="949" spans="1:8" ht="12.75">
      <c r="A949" s="66"/>
      <c r="B949" s="7"/>
      <c r="C949" s="8"/>
      <c r="D949" s="41"/>
      <c r="E949" s="9"/>
      <c r="F949" s="9"/>
      <c r="G949" s="78"/>
      <c r="H949" s="50"/>
    </row>
    <row r="950" spans="1:8" ht="12.75">
      <c r="A950" s="66"/>
      <c r="B950" s="14" t="s">
        <v>1316</v>
      </c>
      <c r="C950" s="8">
        <v>276500000</v>
      </c>
      <c r="D950" s="44">
        <f>SUM(D925:D949)</f>
        <v>276500000</v>
      </c>
      <c r="E950" s="22">
        <f>SUM(E925:E949)</f>
        <v>271044910.18000007</v>
      </c>
      <c r="F950" s="22"/>
      <c r="G950" s="61">
        <f>SUM(G925:G949)</f>
        <v>5455089.819999987</v>
      </c>
      <c r="H950" s="73">
        <f>SUM(H925:H949)</f>
        <v>5455089.819999999</v>
      </c>
    </row>
    <row r="951" spans="1:8" ht="12.75">
      <c r="A951" s="66"/>
      <c r="B951" s="7"/>
      <c r="C951" s="8"/>
      <c r="D951" s="41"/>
      <c r="E951" s="9"/>
      <c r="F951" s="9"/>
      <c r="G951" s="78"/>
      <c r="H951" s="50"/>
    </row>
    <row r="952" spans="1:8" ht="12.75">
      <c r="A952" s="66"/>
      <c r="B952" s="17" t="s">
        <v>1317</v>
      </c>
      <c r="C952" s="8"/>
      <c r="D952" s="41"/>
      <c r="E952" s="9"/>
      <c r="F952" s="9"/>
      <c r="G952" s="78"/>
      <c r="H952" s="50"/>
    </row>
    <row r="953" spans="1:8" ht="12.75">
      <c r="A953" s="66"/>
      <c r="B953" s="7"/>
      <c r="C953" s="8"/>
      <c r="D953" s="41"/>
      <c r="E953" s="9"/>
      <c r="F953" s="9"/>
      <c r="G953" s="78"/>
      <c r="H953" s="50"/>
    </row>
    <row r="954" spans="1:8" ht="12.75">
      <c r="A954" s="66"/>
      <c r="B954" s="17" t="s">
        <v>1263</v>
      </c>
      <c r="C954" s="8"/>
      <c r="D954" s="41"/>
      <c r="E954" s="9"/>
      <c r="F954" s="9"/>
      <c r="G954" s="78"/>
      <c r="H954" s="50"/>
    </row>
    <row r="955" spans="1:8" ht="12.75">
      <c r="A955" s="66" t="s">
        <v>788</v>
      </c>
      <c r="B955" s="7" t="s">
        <v>534</v>
      </c>
      <c r="C955" s="8">
        <v>128600000</v>
      </c>
      <c r="D955" s="41">
        <v>136600000</v>
      </c>
      <c r="E955" s="9">
        <v>136276361.04</v>
      </c>
      <c r="F955" s="46" t="str">
        <f>IF(E955&gt;D955,E955-D955," ")</f>
        <v> </v>
      </c>
      <c r="G955" s="47">
        <f>IF(D955&gt;E955,D955-E955," ")</f>
        <v>323638.96000000834</v>
      </c>
      <c r="H955" s="50">
        <v>323638.96</v>
      </c>
    </row>
    <row r="956" spans="1:8" ht="12.75">
      <c r="A956" s="66"/>
      <c r="B956" s="7"/>
      <c r="C956" s="8"/>
      <c r="D956" s="41"/>
      <c r="E956" s="9"/>
      <c r="F956" s="9"/>
      <c r="G956" s="78"/>
      <c r="H956" s="50"/>
    </row>
    <row r="957" spans="1:8" ht="12.75">
      <c r="A957" s="66"/>
      <c r="B957" s="17" t="s">
        <v>1264</v>
      </c>
      <c r="C957" s="8"/>
      <c r="D957" s="41"/>
      <c r="E957" s="9"/>
      <c r="F957" s="9"/>
      <c r="G957" s="78"/>
      <c r="H957" s="50"/>
    </row>
    <row r="958" spans="1:8" ht="12.75">
      <c r="A958" s="66" t="s">
        <v>789</v>
      </c>
      <c r="B958" s="7" t="s">
        <v>555</v>
      </c>
      <c r="C958" s="8">
        <v>9000000</v>
      </c>
      <c r="D958" s="41">
        <v>12000000</v>
      </c>
      <c r="E958" s="9">
        <v>11912455.88</v>
      </c>
      <c r="F958" s="46" t="str">
        <f aca="true" t="shared" si="52" ref="F958:F974">IF(E958&gt;D958,E958-D958," ")</f>
        <v> </v>
      </c>
      <c r="G958" s="47">
        <f aca="true" t="shared" si="53" ref="G958:G974">IF(D958&gt;E958,D958-E958," ")</f>
        <v>87544.11999999918</v>
      </c>
      <c r="H958" s="50">
        <v>87544.12</v>
      </c>
    </row>
    <row r="959" spans="1:8" ht="12.75">
      <c r="A959" s="67" t="s">
        <v>538</v>
      </c>
      <c r="B959" s="7" t="s">
        <v>579</v>
      </c>
      <c r="C959" s="8">
        <v>55000</v>
      </c>
      <c r="D959" s="41">
        <v>55000</v>
      </c>
      <c r="E959" s="9">
        <v>51150</v>
      </c>
      <c r="F959" s="46" t="str">
        <f t="shared" si="52"/>
        <v> </v>
      </c>
      <c r="G959" s="47">
        <f t="shared" si="53"/>
        <v>3850</v>
      </c>
      <c r="H959" s="50">
        <v>3850</v>
      </c>
    </row>
    <row r="960" spans="1:8" ht="12.75">
      <c r="A960" s="67" t="s">
        <v>539</v>
      </c>
      <c r="B960" s="7" t="s">
        <v>556</v>
      </c>
      <c r="C960" s="8">
        <v>170000</v>
      </c>
      <c r="D960" s="41">
        <v>170000</v>
      </c>
      <c r="E960" s="9">
        <v>164584.56</v>
      </c>
      <c r="F960" s="46" t="str">
        <f t="shared" si="52"/>
        <v> </v>
      </c>
      <c r="G960" s="47">
        <f t="shared" si="53"/>
        <v>5415.440000000002</v>
      </c>
      <c r="H960" s="50">
        <v>5415.44</v>
      </c>
    </row>
    <row r="961" spans="1:8" ht="12.75">
      <c r="A961" s="67" t="s">
        <v>540</v>
      </c>
      <c r="B961" s="7" t="s">
        <v>557</v>
      </c>
      <c r="C961" s="8">
        <v>200000</v>
      </c>
      <c r="D961" s="41">
        <v>200000</v>
      </c>
      <c r="E961" s="9">
        <v>198991.48</v>
      </c>
      <c r="F961" s="46" t="str">
        <f t="shared" si="52"/>
        <v> </v>
      </c>
      <c r="G961" s="47">
        <f t="shared" si="53"/>
        <v>1008.5199999999895</v>
      </c>
      <c r="H961" s="50">
        <v>1008.52</v>
      </c>
    </row>
    <row r="962" spans="1:8" ht="12.75">
      <c r="A962" s="67" t="s">
        <v>541</v>
      </c>
      <c r="B962" s="7" t="s">
        <v>558</v>
      </c>
      <c r="C962" s="8">
        <v>1700000</v>
      </c>
      <c r="D962" s="41">
        <v>2000000</v>
      </c>
      <c r="E962" s="9">
        <v>1999939.96</v>
      </c>
      <c r="F962" s="46" t="str">
        <f t="shared" si="52"/>
        <v> </v>
      </c>
      <c r="G962" s="47">
        <f t="shared" si="53"/>
        <v>60.04000000003725</v>
      </c>
      <c r="H962" s="50">
        <v>60.04</v>
      </c>
    </row>
    <row r="963" spans="1:8" ht="12.75">
      <c r="A963" s="67" t="s">
        <v>577</v>
      </c>
      <c r="B963" s="7" t="s">
        <v>580</v>
      </c>
      <c r="C963" s="8">
        <v>10</v>
      </c>
      <c r="D963" s="41">
        <v>10</v>
      </c>
      <c r="E963" s="9">
        <v>0</v>
      </c>
      <c r="F963" s="46" t="str">
        <f t="shared" si="52"/>
        <v> </v>
      </c>
      <c r="G963" s="47">
        <f t="shared" si="53"/>
        <v>10</v>
      </c>
      <c r="H963" s="50">
        <v>10</v>
      </c>
    </row>
    <row r="964" spans="1:8" ht="12.75">
      <c r="A964" s="67" t="s">
        <v>542</v>
      </c>
      <c r="B964" s="7" t="s">
        <v>581</v>
      </c>
      <c r="C964" s="8">
        <v>3000000</v>
      </c>
      <c r="D964" s="41">
        <v>3300000</v>
      </c>
      <c r="E964" s="9">
        <v>3193530.48</v>
      </c>
      <c r="F964" s="46" t="str">
        <f t="shared" si="52"/>
        <v> </v>
      </c>
      <c r="G964" s="47">
        <f t="shared" si="53"/>
        <v>106469.52000000002</v>
      </c>
      <c r="H964" s="50">
        <v>106469.52</v>
      </c>
    </row>
    <row r="965" spans="1:8" ht="12.75">
      <c r="A965" s="67" t="s">
        <v>543</v>
      </c>
      <c r="B965" s="7" t="s">
        <v>559</v>
      </c>
      <c r="C965" s="8">
        <v>400000</v>
      </c>
      <c r="D965" s="41">
        <v>400000</v>
      </c>
      <c r="E965" s="9">
        <v>269441.4</v>
      </c>
      <c r="F965" s="46" t="str">
        <f t="shared" si="52"/>
        <v> </v>
      </c>
      <c r="G965" s="47">
        <f t="shared" si="53"/>
        <v>130558.59999999998</v>
      </c>
      <c r="H965" s="50">
        <v>130558.6</v>
      </c>
    </row>
    <row r="966" spans="1:8" ht="12.75">
      <c r="A966" s="67" t="s">
        <v>544</v>
      </c>
      <c r="B966" s="7" t="s">
        <v>1353</v>
      </c>
      <c r="C966" s="8"/>
      <c r="D966" s="41"/>
      <c r="E966" s="9"/>
      <c r="F966" s="46" t="str">
        <f t="shared" si="52"/>
        <v> </v>
      </c>
      <c r="G966" s="47" t="str">
        <f t="shared" si="53"/>
        <v> </v>
      </c>
      <c r="H966" s="50"/>
    </row>
    <row r="967" spans="1:8" ht="12.75">
      <c r="A967" s="67"/>
      <c r="B967" s="7" t="s">
        <v>790</v>
      </c>
      <c r="C967" s="8">
        <v>1500000</v>
      </c>
      <c r="D967" s="41">
        <v>1800000</v>
      </c>
      <c r="E967" s="9">
        <v>1628900.85</v>
      </c>
      <c r="F967" s="46" t="str">
        <f t="shared" si="52"/>
        <v> </v>
      </c>
      <c r="G967" s="47">
        <f t="shared" si="53"/>
        <v>171099.1499999999</v>
      </c>
      <c r="H967" s="50">
        <v>171099.15</v>
      </c>
    </row>
    <row r="968" spans="1:8" ht="12.75">
      <c r="A968" s="67" t="s">
        <v>578</v>
      </c>
      <c r="B968" s="7" t="s">
        <v>560</v>
      </c>
      <c r="C968" s="8">
        <v>900000</v>
      </c>
      <c r="D968" s="41">
        <v>900000</v>
      </c>
      <c r="E968" s="9">
        <v>507335.55</v>
      </c>
      <c r="F968" s="46" t="str">
        <f t="shared" si="52"/>
        <v> </v>
      </c>
      <c r="G968" s="47">
        <f t="shared" si="53"/>
        <v>392664.45</v>
      </c>
      <c r="H968" s="50">
        <v>392664.45</v>
      </c>
    </row>
    <row r="969" spans="1:8" ht="12.75">
      <c r="A969" s="67" t="s">
        <v>545</v>
      </c>
      <c r="B969" s="7" t="s">
        <v>561</v>
      </c>
      <c r="C969" s="8">
        <v>500000</v>
      </c>
      <c r="D969" s="41">
        <v>500000</v>
      </c>
      <c r="E969" s="9">
        <v>427551.35</v>
      </c>
      <c r="F969" s="46" t="str">
        <f t="shared" si="52"/>
        <v> </v>
      </c>
      <c r="G969" s="47">
        <f t="shared" si="53"/>
        <v>72448.65000000002</v>
      </c>
      <c r="H969" s="50">
        <v>72448.65</v>
      </c>
    </row>
    <row r="970" spans="1:8" ht="12.75">
      <c r="A970" s="67" t="s">
        <v>546</v>
      </c>
      <c r="B970" s="7" t="s">
        <v>562</v>
      </c>
      <c r="C970" s="8">
        <v>1400000</v>
      </c>
      <c r="D970" s="41">
        <v>1700000</v>
      </c>
      <c r="E970" s="9">
        <v>1685457.8</v>
      </c>
      <c r="F970" s="46" t="str">
        <f t="shared" si="52"/>
        <v> </v>
      </c>
      <c r="G970" s="47">
        <f t="shared" si="53"/>
        <v>14542.199999999953</v>
      </c>
      <c r="H970" s="50">
        <v>14542.2</v>
      </c>
    </row>
    <row r="971" spans="1:8" ht="12.75">
      <c r="A971" s="67" t="s">
        <v>547</v>
      </c>
      <c r="B971" s="7" t="s">
        <v>563</v>
      </c>
      <c r="C971" s="8">
        <v>305000</v>
      </c>
      <c r="D971" s="41">
        <v>605000</v>
      </c>
      <c r="E971" s="9">
        <v>404356.23</v>
      </c>
      <c r="F971" s="46" t="str">
        <f t="shared" si="52"/>
        <v> </v>
      </c>
      <c r="G971" s="47">
        <f t="shared" si="53"/>
        <v>200643.77000000002</v>
      </c>
      <c r="H971" s="50">
        <v>200643.77</v>
      </c>
    </row>
    <row r="972" spans="1:8" ht="12.75">
      <c r="A972" s="67" t="s">
        <v>548</v>
      </c>
      <c r="B972" s="7" t="s">
        <v>564</v>
      </c>
      <c r="C972" s="8">
        <v>50000</v>
      </c>
      <c r="D972" s="41">
        <v>50000</v>
      </c>
      <c r="E972" s="9">
        <v>5950</v>
      </c>
      <c r="F972" s="46" t="str">
        <f t="shared" si="52"/>
        <v> </v>
      </c>
      <c r="G972" s="47">
        <f t="shared" si="53"/>
        <v>44050</v>
      </c>
      <c r="H972" s="50">
        <v>44050</v>
      </c>
    </row>
    <row r="973" spans="1:8" ht="12.75">
      <c r="A973" s="67" t="s">
        <v>549</v>
      </c>
      <c r="B973" s="7" t="s">
        <v>756</v>
      </c>
      <c r="C973" s="8">
        <v>4000000</v>
      </c>
      <c r="D973" s="41">
        <v>2200000</v>
      </c>
      <c r="E973" s="9">
        <v>1608557.8</v>
      </c>
      <c r="F973" s="46" t="str">
        <f t="shared" si="52"/>
        <v> </v>
      </c>
      <c r="G973" s="47">
        <f t="shared" si="53"/>
        <v>591442.2</v>
      </c>
      <c r="H973" s="50">
        <v>591442.2</v>
      </c>
    </row>
    <row r="974" spans="1:8" ht="12.75">
      <c r="A974" s="67" t="s">
        <v>759</v>
      </c>
      <c r="B974" s="7" t="s">
        <v>760</v>
      </c>
      <c r="C974" s="8">
        <v>15000000</v>
      </c>
      <c r="D974" s="41">
        <v>15000000</v>
      </c>
      <c r="E974" s="9">
        <v>14661344.76</v>
      </c>
      <c r="F974" s="46" t="str">
        <f t="shared" si="52"/>
        <v> </v>
      </c>
      <c r="G974" s="47">
        <f t="shared" si="53"/>
        <v>338655.2400000002</v>
      </c>
      <c r="H974" s="50">
        <v>338655.24</v>
      </c>
    </row>
    <row r="975" spans="1:8" ht="12.75">
      <c r="A975" s="67"/>
      <c r="B975" s="15" t="s">
        <v>601</v>
      </c>
      <c r="C975" s="8"/>
      <c r="D975" s="44">
        <f>SUM(D955:D974)</f>
        <v>177480010</v>
      </c>
      <c r="E975" s="22">
        <f>SUM(E955:E974)</f>
        <v>174995909.14</v>
      </c>
      <c r="F975" s="22"/>
      <c r="G975" s="61">
        <f>SUM(G955:G974)</f>
        <v>2484100.860000008</v>
      </c>
      <c r="H975" s="73">
        <f>SUM(H955:H974)</f>
        <v>2484100.8600000003</v>
      </c>
    </row>
    <row r="976" spans="1:8" ht="12.75">
      <c r="A976" s="27"/>
      <c r="B976" s="3"/>
      <c r="C976" s="1"/>
      <c r="D976" s="45"/>
      <c r="E976" s="4"/>
      <c r="F976" s="4"/>
      <c r="G976" s="4"/>
      <c r="H976" s="50"/>
    </row>
    <row r="977" spans="1:8" ht="12.75">
      <c r="A977" s="67"/>
      <c r="B977" s="7"/>
      <c r="C977" s="8"/>
      <c r="D977" s="41"/>
      <c r="E977" s="9"/>
      <c r="F977" s="9"/>
      <c r="G977" s="78"/>
      <c r="H977" s="50"/>
    </row>
    <row r="978" spans="1:8" ht="12.75">
      <c r="A978" s="67"/>
      <c r="B978" s="17" t="s">
        <v>754</v>
      </c>
      <c r="C978" s="8"/>
      <c r="D978" s="41"/>
      <c r="E978" s="9"/>
      <c r="F978" s="9"/>
      <c r="G978" s="78"/>
      <c r="H978" s="50"/>
    </row>
    <row r="979" spans="1:8" ht="12.75">
      <c r="A979" s="67"/>
      <c r="B979" s="7"/>
      <c r="C979" s="8"/>
      <c r="D979" s="41"/>
      <c r="E979" s="9"/>
      <c r="F979" s="9"/>
      <c r="G979" s="78"/>
      <c r="H979" s="50"/>
    </row>
    <row r="980" spans="1:8" ht="12.75">
      <c r="A980" s="67"/>
      <c r="B980" s="17" t="s">
        <v>1317</v>
      </c>
      <c r="C980" s="8"/>
      <c r="D980" s="41"/>
      <c r="E980" s="9"/>
      <c r="F980" s="9"/>
      <c r="G980" s="78"/>
      <c r="H980" s="50"/>
    </row>
    <row r="981" spans="1:8" ht="12.75">
      <c r="A981" s="67"/>
      <c r="B981" s="17" t="s">
        <v>607</v>
      </c>
      <c r="C981" s="8"/>
      <c r="D981" s="41"/>
      <c r="E981" s="9"/>
      <c r="F981" s="9"/>
      <c r="G981" s="78"/>
      <c r="H981" s="50"/>
    </row>
    <row r="982" spans="1:8" ht="12.75">
      <c r="A982" s="67"/>
      <c r="B982" s="7"/>
      <c r="C982" s="8"/>
      <c r="D982" s="41"/>
      <c r="E982" s="9"/>
      <c r="F982" s="9"/>
      <c r="G982" s="78"/>
      <c r="H982" s="50"/>
    </row>
    <row r="983" spans="1:8" ht="12.75">
      <c r="A983" s="67"/>
      <c r="B983" s="15" t="s">
        <v>598</v>
      </c>
      <c r="C983" s="8"/>
      <c r="D983" s="41">
        <f>D975</f>
        <v>177480010</v>
      </c>
      <c r="E983" s="9">
        <f>E975</f>
        <v>174995909.14</v>
      </c>
      <c r="F983" s="9"/>
      <c r="G983" s="78">
        <f>G975</f>
        <v>2484100.860000008</v>
      </c>
      <c r="H983" s="50">
        <f>H975</f>
        <v>2484100.8600000003</v>
      </c>
    </row>
    <row r="984" spans="1:8" ht="12.75">
      <c r="A984" s="67"/>
      <c r="B984" s="7"/>
      <c r="C984" s="8"/>
      <c r="D984" s="41"/>
      <c r="E984" s="9"/>
      <c r="F984" s="9"/>
      <c r="G984" s="78"/>
      <c r="H984" s="50"/>
    </row>
    <row r="985" spans="1:8" ht="12.75">
      <c r="A985" s="67"/>
      <c r="B985" s="17" t="s">
        <v>599</v>
      </c>
      <c r="C985" s="8"/>
      <c r="D985" s="41"/>
      <c r="E985" s="9"/>
      <c r="F985" s="9"/>
      <c r="G985" s="78"/>
      <c r="H985" s="50"/>
    </row>
    <row r="986" spans="1:8" ht="12.75">
      <c r="A986" s="66" t="s">
        <v>345</v>
      </c>
      <c r="B986" s="7" t="s">
        <v>762</v>
      </c>
      <c r="C986" s="8">
        <v>500000</v>
      </c>
      <c r="D986" s="41">
        <v>500000</v>
      </c>
      <c r="E986" s="9">
        <v>94271.19</v>
      </c>
      <c r="F986" s="46" t="str">
        <f>IF(E986&gt;D986,E986-D986," ")</f>
        <v> </v>
      </c>
      <c r="G986" s="47">
        <f>IF(D986&gt;E986,D986-E986," ")</f>
        <v>405728.81</v>
      </c>
      <c r="H986" s="50">
        <v>405728.81</v>
      </c>
    </row>
    <row r="987" spans="1:8" ht="12.75">
      <c r="A987" s="67" t="s">
        <v>791</v>
      </c>
      <c r="B987" s="7" t="s">
        <v>792</v>
      </c>
      <c r="C987" s="8">
        <v>52000000</v>
      </c>
      <c r="D987" s="41">
        <v>52000000</v>
      </c>
      <c r="E987" s="9">
        <v>68687862.45</v>
      </c>
      <c r="F987" s="46">
        <f>IF(E987&gt;D987,E987-D987," ")</f>
        <v>16687862.450000003</v>
      </c>
      <c r="G987" s="47" t="str">
        <f>IF(D987&gt;E987,D987-E987," ")</f>
        <v> </v>
      </c>
      <c r="H987" s="50">
        <v>-16687862.45</v>
      </c>
    </row>
    <row r="988" spans="1:8" ht="12.75">
      <c r="A988" s="67" t="s">
        <v>553</v>
      </c>
      <c r="B988" s="7" t="s">
        <v>568</v>
      </c>
      <c r="C988" s="8">
        <v>300000</v>
      </c>
      <c r="D988" s="41">
        <v>300000</v>
      </c>
      <c r="E988" s="9">
        <v>155526</v>
      </c>
      <c r="F988" s="46" t="str">
        <f>IF(E988&gt;D988,E988-D988," ")</f>
        <v> </v>
      </c>
      <c r="G988" s="47">
        <f>IF(D988&gt;E988,D988-E988," ")</f>
        <v>144474</v>
      </c>
      <c r="H988" s="50">
        <v>144474</v>
      </c>
    </row>
    <row r="989" spans="1:8" ht="12.75">
      <c r="A989" s="67" t="s">
        <v>1327</v>
      </c>
      <c r="B989" s="7" t="s">
        <v>1347</v>
      </c>
      <c r="C989" s="8">
        <v>2199990</v>
      </c>
      <c r="D989" s="41">
        <v>2499990</v>
      </c>
      <c r="E989" s="9">
        <v>2152234.44</v>
      </c>
      <c r="F989" s="46" t="str">
        <f>IF(E989&gt;D989,E989-D989," ")</f>
        <v> </v>
      </c>
      <c r="G989" s="47">
        <f>IF(D989&gt;E989,D989-E989," ")</f>
        <v>347755.56000000006</v>
      </c>
      <c r="H989" s="50">
        <v>347755.56</v>
      </c>
    </row>
    <row r="990" spans="1:8" ht="12.75">
      <c r="A990" s="66"/>
      <c r="B990" s="7"/>
      <c r="C990" s="8"/>
      <c r="D990" s="41"/>
      <c r="E990" s="9"/>
      <c r="F990" s="9"/>
      <c r="G990" s="78"/>
      <c r="H990" s="50"/>
    </row>
    <row r="991" spans="1:8" ht="12.75">
      <c r="A991" s="66"/>
      <c r="B991" s="14" t="s">
        <v>1318</v>
      </c>
      <c r="C991" s="8">
        <v>221780000</v>
      </c>
      <c r="D991" s="44">
        <f>SUM(D983:D989)</f>
        <v>232780000</v>
      </c>
      <c r="E991" s="22">
        <f>SUM(E983:E989)</f>
        <v>246085803.21999997</v>
      </c>
      <c r="F991" s="22">
        <f>SUM(F983:F989)</f>
        <v>16687862.450000003</v>
      </c>
      <c r="G991" s="61">
        <f>SUM(G983:G989)</f>
        <v>3382059.230000008</v>
      </c>
      <c r="H991" s="73">
        <f>SUM(H983:H989)</f>
        <v>-13305803.219999999</v>
      </c>
    </row>
    <row r="992" spans="1:8" ht="12.75">
      <c r="A992" s="66"/>
      <c r="B992" s="7"/>
      <c r="C992" s="8"/>
      <c r="D992" s="41"/>
      <c r="E992" s="9"/>
      <c r="F992" s="9"/>
      <c r="G992" s="78"/>
      <c r="H992" s="50"/>
    </row>
    <row r="993" spans="1:8" ht="12.75">
      <c r="A993" s="66"/>
      <c r="B993" s="17" t="s">
        <v>793</v>
      </c>
      <c r="C993" s="8"/>
      <c r="D993" s="41"/>
      <c r="E993" s="9"/>
      <c r="F993" s="9"/>
      <c r="G993" s="78"/>
      <c r="H993" s="50"/>
    </row>
    <row r="994" spans="1:8" ht="12.75">
      <c r="A994" s="66"/>
      <c r="B994" s="7"/>
      <c r="C994" s="8"/>
      <c r="D994" s="41"/>
      <c r="E994" s="9"/>
      <c r="F994" s="9"/>
      <c r="G994" s="78"/>
      <c r="H994" s="50"/>
    </row>
    <row r="995" spans="1:8" ht="12.75">
      <c r="A995" s="66"/>
      <c r="B995" s="17" t="s">
        <v>1263</v>
      </c>
      <c r="C995" s="8"/>
      <c r="D995" s="41"/>
      <c r="E995" s="9"/>
      <c r="F995" s="9"/>
      <c r="G995" s="78"/>
      <c r="H995" s="50"/>
    </row>
    <row r="996" spans="1:8" ht="12.75">
      <c r="A996" s="66" t="s">
        <v>794</v>
      </c>
      <c r="B996" s="7" t="s">
        <v>534</v>
      </c>
      <c r="C996" s="8">
        <v>24985000</v>
      </c>
      <c r="D996" s="41">
        <v>27185000</v>
      </c>
      <c r="E996" s="9">
        <v>26929239.06</v>
      </c>
      <c r="F996" s="46" t="str">
        <f>IF(E996&gt;D996,E996-D996," ")</f>
        <v> </v>
      </c>
      <c r="G996" s="47">
        <f>IF(D996&gt;E996,D996-E996," ")</f>
        <v>255760.94000000134</v>
      </c>
      <c r="H996" s="50">
        <v>255760.94</v>
      </c>
    </row>
    <row r="997" spans="1:8" ht="12.75">
      <c r="A997" s="66"/>
      <c r="B997" s="7"/>
      <c r="C997" s="8"/>
      <c r="D997" s="41"/>
      <c r="E997" s="9"/>
      <c r="F997" s="9"/>
      <c r="G997" s="78"/>
      <c r="H997" s="50"/>
    </row>
    <row r="998" spans="1:8" ht="12.75">
      <c r="A998" s="66"/>
      <c r="B998" s="17" t="s">
        <v>1264</v>
      </c>
      <c r="C998" s="8"/>
      <c r="D998" s="41"/>
      <c r="E998" s="9"/>
      <c r="F998" s="9"/>
      <c r="G998" s="78"/>
      <c r="H998" s="50"/>
    </row>
    <row r="999" spans="1:8" ht="12.75">
      <c r="A999" s="66" t="s">
        <v>795</v>
      </c>
      <c r="B999" s="7" t="s">
        <v>555</v>
      </c>
      <c r="C999" s="8">
        <v>2400000</v>
      </c>
      <c r="D999" s="41">
        <v>2700000</v>
      </c>
      <c r="E999" s="9">
        <v>2678451.89</v>
      </c>
      <c r="F999" s="46" t="str">
        <f aca="true" t="shared" si="54" ref="F999:F1016">IF(E999&gt;D999,E999-D999," ")</f>
        <v> </v>
      </c>
      <c r="G999" s="47">
        <f aca="true" t="shared" si="55" ref="G999:G1016">IF(D999&gt;E999,D999-E999," ")</f>
        <v>21548.10999999987</v>
      </c>
      <c r="H999" s="50">
        <v>21548.11</v>
      </c>
    </row>
    <row r="1000" spans="1:8" ht="12.75">
      <c r="A1000" s="67" t="s">
        <v>539</v>
      </c>
      <c r="B1000" s="7" t="s">
        <v>556</v>
      </c>
      <c r="C1000" s="8">
        <v>40000</v>
      </c>
      <c r="D1000" s="41">
        <v>40000</v>
      </c>
      <c r="E1000" s="9">
        <v>30809.02</v>
      </c>
      <c r="F1000" s="46" t="str">
        <f t="shared" si="54"/>
        <v> </v>
      </c>
      <c r="G1000" s="47">
        <f t="shared" si="55"/>
        <v>9190.98</v>
      </c>
      <c r="H1000" s="50">
        <v>9190.98</v>
      </c>
    </row>
    <row r="1001" spans="1:8" ht="12.75">
      <c r="A1001" s="67" t="s">
        <v>540</v>
      </c>
      <c r="B1001" s="7" t="s">
        <v>557</v>
      </c>
      <c r="C1001" s="8">
        <v>40000</v>
      </c>
      <c r="D1001" s="41">
        <v>40000</v>
      </c>
      <c r="E1001" s="9">
        <v>36541.02</v>
      </c>
      <c r="F1001" s="46" t="str">
        <f t="shared" si="54"/>
        <v> </v>
      </c>
      <c r="G1001" s="47">
        <f t="shared" si="55"/>
        <v>3458.980000000003</v>
      </c>
      <c r="H1001" s="50">
        <v>3458.98</v>
      </c>
    </row>
    <row r="1002" spans="1:8" ht="12.75">
      <c r="A1002" s="67" t="s">
        <v>541</v>
      </c>
      <c r="B1002" s="7" t="s">
        <v>558</v>
      </c>
      <c r="C1002" s="8">
        <v>250000</v>
      </c>
      <c r="D1002" s="41">
        <v>250000</v>
      </c>
      <c r="E1002" s="9">
        <v>247811.29</v>
      </c>
      <c r="F1002" s="46" t="str">
        <f t="shared" si="54"/>
        <v> </v>
      </c>
      <c r="G1002" s="47">
        <f t="shared" si="55"/>
        <v>2188.709999999992</v>
      </c>
      <c r="H1002" s="50">
        <v>2188.71</v>
      </c>
    </row>
    <row r="1003" spans="1:8" ht="12.75">
      <c r="A1003" s="67" t="s">
        <v>542</v>
      </c>
      <c r="B1003" s="7" t="s">
        <v>581</v>
      </c>
      <c r="C1003" s="8">
        <v>50000</v>
      </c>
      <c r="D1003" s="41">
        <v>50000</v>
      </c>
      <c r="E1003" s="9">
        <v>17461</v>
      </c>
      <c r="F1003" s="46" t="str">
        <f t="shared" si="54"/>
        <v> </v>
      </c>
      <c r="G1003" s="47">
        <f t="shared" si="55"/>
        <v>32539</v>
      </c>
      <c r="H1003" s="50">
        <v>32539</v>
      </c>
    </row>
    <row r="1004" spans="1:8" ht="12.75">
      <c r="A1004" s="67" t="s">
        <v>543</v>
      </c>
      <c r="B1004" s="7" t="s">
        <v>559</v>
      </c>
      <c r="C1004" s="8">
        <v>50000</v>
      </c>
      <c r="D1004" s="41">
        <v>50000</v>
      </c>
      <c r="E1004" s="9">
        <v>35020</v>
      </c>
      <c r="F1004" s="46" t="str">
        <f t="shared" si="54"/>
        <v> </v>
      </c>
      <c r="G1004" s="47">
        <f t="shared" si="55"/>
        <v>14980</v>
      </c>
      <c r="H1004" s="50">
        <v>14980</v>
      </c>
    </row>
    <row r="1005" spans="1:8" ht="12.75">
      <c r="A1005" s="67" t="s">
        <v>544</v>
      </c>
      <c r="B1005" s="7" t="s">
        <v>1353</v>
      </c>
      <c r="C1005" s="8"/>
      <c r="D1005" s="41"/>
      <c r="E1005" s="9"/>
      <c r="F1005" s="46" t="str">
        <f t="shared" si="54"/>
        <v> </v>
      </c>
      <c r="G1005" s="47" t="str">
        <f t="shared" si="55"/>
        <v> </v>
      </c>
      <c r="H1005" s="50"/>
    </row>
    <row r="1006" spans="1:8" ht="12.75">
      <c r="A1006" s="67"/>
      <c r="B1006" s="7" t="s">
        <v>790</v>
      </c>
      <c r="C1006" s="8">
        <v>100000</v>
      </c>
      <c r="D1006" s="41">
        <v>100000</v>
      </c>
      <c r="E1006" s="9">
        <v>78670.79</v>
      </c>
      <c r="F1006" s="46" t="str">
        <f t="shared" si="54"/>
        <v> </v>
      </c>
      <c r="G1006" s="47">
        <f t="shared" si="55"/>
        <v>21329.210000000006</v>
      </c>
      <c r="H1006" s="50">
        <v>21329.21</v>
      </c>
    </row>
    <row r="1007" spans="1:8" ht="12.75">
      <c r="A1007" s="67" t="s">
        <v>578</v>
      </c>
      <c r="B1007" s="7" t="s">
        <v>560</v>
      </c>
      <c r="C1007" s="8">
        <v>150000</v>
      </c>
      <c r="D1007" s="41">
        <v>150000</v>
      </c>
      <c r="E1007" s="9">
        <v>145310.58</v>
      </c>
      <c r="F1007" s="46" t="str">
        <f t="shared" si="54"/>
        <v> </v>
      </c>
      <c r="G1007" s="47">
        <f t="shared" si="55"/>
        <v>4689.420000000013</v>
      </c>
      <c r="H1007" s="50">
        <v>4689.42</v>
      </c>
    </row>
    <row r="1008" spans="1:8" ht="12.75">
      <c r="A1008" s="67" t="s">
        <v>545</v>
      </c>
      <c r="B1008" s="7" t="s">
        <v>561</v>
      </c>
      <c r="C1008" s="8">
        <v>50000</v>
      </c>
      <c r="D1008" s="41">
        <v>50000</v>
      </c>
      <c r="E1008" s="9">
        <v>1600</v>
      </c>
      <c r="F1008" s="46" t="str">
        <f t="shared" si="54"/>
        <v> </v>
      </c>
      <c r="G1008" s="47">
        <f t="shared" si="55"/>
        <v>48400</v>
      </c>
      <c r="H1008" s="50">
        <v>48400</v>
      </c>
    </row>
    <row r="1009" spans="1:8" ht="12.75">
      <c r="A1009" s="67" t="s">
        <v>546</v>
      </c>
      <c r="B1009" s="7" t="s">
        <v>562</v>
      </c>
      <c r="C1009" s="8">
        <v>75000</v>
      </c>
      <c r="D1009" s="41">
        <v>75000</v>
      </c>
      <c r="E1009" s="9">
        <v>37122</v>
      </c>
      <c r="F1009" s="46" t="str">
        <f t="shared" si="54"/>
        <v> </v>
      </c>
      <c r="G1009" s="47">
        <f t="shared" si="55"/>
        <v>37878</v>
      </c>
      <c r="H1009" s="50">
        <v>37878</v>
      </c>
    </row>
    <row r="1010" spans="1:8" ht="12.75">
      <c r="A1010" s="67" t="s">
        <v>547</v>
      </c>
      <c r="B1010" s="7" t="s">
        <v>563</v>
      </c>
      <c r="C1010" s="8">
        <v>25000</v>
      </c>
      <c r="D1010" s="41">
        <v>25000</v>
      </c>
      <c r="E1010" s="9">
        <v>16337</v>
      </c>
      <c r="F1010" s="46" t="str">
        <f t="shared" si="54"/>
        <v> </v>
      </c>
      <c r="G1010" s="47">
        <f t="shared" si="55"/>
        <v>8663</v>
      </c>
      <c r="H1010" s="50">
        <v>8663</v>
      </c>
    </row>
    <row r="1011" spans="1:8" ht="12.75">
      <c r="A1011" s="67" t="s">
        <v>548</v>
      </c>
      <c r="B1011" s="7" t="s">
        <v>564</v>
      </c>
      <c r="C1011" s="8">
        <v>7000</v>
      </c>
      <c r="D1011" s="41">
        <v>7000</v>
      </c>
      <c r="E1011" s="9">
        <v>5900</v>
      </c>
      <c r="F1011" s="46" t="str">
        <f t="shared" si="54"/>
        <v> </v>
      </c>
      <c r="G1011" s="47">
        <f t="shared" si="55"/>
        <v>1100</v>
      </c>
      <c r="H1011" s="50">
        <v>1100</v>
      </c>
    </row>
    <row r="1012" spans="1:8" ht="12.75">
      <c r="A1012" s="67" t="s">
        <v>549</v>
      </c>
      <c r="B1012" s="7" t="s">
        <v>756</v>
      </c>
      <c r="C1012" s="8">
        <v>350000</v>
      </c>
      <c r="D1012" s="41">
        <v>350000</v>
      </c>
      <c r="E1012" s="9">
        <v>57460</v>
      </c>
      <c r="F1012" s="46" t="str">
        <f t="shared" si="54"/>
        <v> </v>
      </c>
      <c r="G1012" s="47">
        <f t="shared" si="55"/>
        <v>292540</v>
      </c>
      <c r="H1012" s="50">
        <v>292540</v>
      </c>
    </row>
    <row r="1013" spans="1:8" ht="12.75">
      <c r="A1013" s="67" t="s">
        <v>759</v>
      </c>
      <c r="B1013" s="7" t="s">
        <v>760</v>
      </c>
      <c r="C1013" s="8">
        <v>1900000</v>
      </c>
      <c r="D1013" s="41">
        <v>2100000</v>
      </c>
      <c r="E1013" s="9">
        <v>2089810</v>
      </c>
      <c r="F1013" s="46" t="str">
        <f t="shared" si="54"/>
        <v> </v>
      </c>
      <c r="G1013" s="47">
        <f t="shared" si="55"/>
        <v>10190</v>
      </c>
      <c r="H1013" s="50">
        <v>10190</v>
      </c>
    </row>
    <row r="1014" spans="1:8" ht="12.75">
      <c r="A1014" s="67" t="s">
        <v>796</v>
      </c>
      <c r="B1014" s="7" t="s">
        <v>797</v>
      </c>
      <c r="C1014" s="8">
        <v>20000000</v>
      </c>
      <c r="D1014" s="41">
        <v>15700000</v>
      </c>
      <c r="E1014" s="9">
        <v>15499238.45</v>
      </c>
      <c r="F1014" s="46" t="str">
        <f t="shared" si="54"/>
        <v> </v>
      </c>
      <c r="G1014" s="47">
        <f t="shared" si="55"/>
        <v>200761.55000000075</v>
      </c>
      <c r="H1014" s="50">
        <v>200761.55</v>
      </c>
    </row>
    <row r="1015" spans="1:8" ht="12.75">
      <c r="A1015" s="67" t="s">
        <v>553</v>
      </c>
      <c r="B1015" s="7" t="s">
        <v>568</v>
      </c>
      <c r="C1015" s="8">
        <v>80000</v>
      </c>
      <c r="D1015" s="41">
        <v>80000</v>
      </c>
      <c r="E1015" s="9">
        <v>26667.7</v>
      </c>
      <c r="F1015" s="46" t="str">
        <f t="shared" si="54"/>
        <v> </v>
      </c>
      <c r="G1015" s="47">
        <f t="shared" si="55"/>
        <v>53332.3</v>
      </c>
      <c r="H1015" s="50">
        <v>53332.3</v>
      </c>
    </row>
    <row r="1016" spans="1:8" ht="12.75">
      <c r="A1016" s="67" t="s">
        <v>1327</v>
      </c>
      <c r="B1016" s="7" t="s">
        <v>1347</v>
      </c>
      <c r="C1016" s="8">
        <v>150000</v>
      </c>
      <c r="D1016" s="41">
        <v>450000</v>
      </c>
      <c r="E1016" s="9">
        <v>318317.27</v>
      </c>
      <c r="F1016" s="46" t="str">
        <f t="shared" si="54"/>
        <v> </v>
      </c>
      <c r="G1016" s="47">
        <f t="shared" si="55"/>
        <v>131682.72999999998</v>
      </c>
      <c r="H1016" s="50">
        <v>131682.73</v>
      </c>
    </row>
    <row r="1017" spans="1:8" ht="12.75">
      <c r="A1017" s="64"/>
      <c r="B1017" s="7"/>
      <c r="C1017" s="8"/>
      <c r="D1017" s="41"/>
      <c r="E1017" s="9"/>
      <c r="F1017" s="9"/>
      <c r="G1017" s="78"/>
      <c r="H1017" s="50"/>
    </row>
    <row r="1018" spans="1:8" ht="12.75">
      <c r="A1018" s="64"/>
      <c r="B1018" s="14" t="s">
        <v>798</v>
      </c>
      <c r="C1018" s="8">
        <v>50702000</v>
      </c>
      <c r="D1018" s="44">
        <f>SUM(D996:D1017)</f>
        <v>49402000</v>
      </c>
      <c r="E1018" s="22">
        <f>SUM(E996:E1017)</f>
        <v>48251767.07</v>
      </c>
      <c r="F1018" s="22"/>
      <c r="G1018" s="61">
        <f>SUM(G996:G1017)</f>
        <v>1150232.930000002</v>
      </c>
      <c r="H1018" s="4">
        <f>SUM(H996:H1017)</f>
        <v>1150232.93</v>
      </c>
    </row>
    <row r="1019" spans="1:8" ht="12.75">
      <c r="A1019" s="64"/>
      <c r="B1019" s="14" t="s">
        <v>1319</v>
      </c>
      <c r="C1019" s="8">
        <v>2513917000</v>
      </c>
      <c r="D1019" s="44">
        <f>SUM(D898+D912+D950+D991+D1018)</f>
        <v>2555817000</v>
      </c>
      <c r="E1019" s="22">
        <f>SUM(E898+E912+E950+E991+E1018)</f>
        <v>2618711301.3500004</v>
      </c>
      <c r="F1019" s="22">
        <f>SUM(F898+F912+F950+F991+F1018)</f>
        <v>80369064.63999988</v>
      </c>
      <c r="G1019" s="61">
        <f>SUM(G898+G912+G950+G991+G1018)</f>
        <v>17474763.289999995</v>
      </c>
      <c r="H1019" s="50">
        <f>SUM(H898+H912+H950+H991+H1018)</f>
        <v>-62894301.35</v>
      </c>
    </row>
    <row r="1020" spans="1:8" ht="12.75">
      <c r="A1020" s="64"/>
      <c r="B1020" s="15" t="s">
        <v>460</v>
      </c>
      <c r="C1020" s="8"/>
      <c r="D1020" s="41"/>
      <c r="E1020" s="9"/>
      <c r="F1020" s="83">
        <f>IF(E1019&gt;D1019,E1019-D1019," ")</f>
        <v>62894301.35000038</v>
      </c>
      <c r="G1020" s="57" t="str">
        <f>IF(D1019&gt;E1019,D1019-E1019," ")</f>
        <v> </v>
      </c>
      <c r="H1020" s="50">
        <f>F1019-G1019</f>
        <v>62894301.34999989</v>
      </c>
    </row>
    <row r="1021" spans="1:8" ht="12.75">
      <c r="A1021" s="64"/>
      <c r="B1021" s="7"/>
      <c r="C1021" s="8"/>
      <c r="D1021" s="41"/>
      <c r="E1021" s="9"/>
      <c r="F1021" s="9"/>
      <c r="G1021" s="78"/>
      <c r="H1021" s="50"/>
    </row>
    <row r="1022" spans="1:8" ht="12.75">
      <c r="A1022" s="64"/>
      <c r="B1022" s="17" t="s">
        <v>1320</v>
      </c>
      <c r="C1022" s="8"/>
      <c r="D1022" s="41"/>
      <c r="E1022" s="9"/>
      <c r="F1022" s="9"/>
      <c r="G1022" s="78"/>
      <c r="H1022" s="50"/>
    </row>
    <row r="1023" spans="1:8" ht="12.75">
      <c r="A1023" s="64"/>
      <c r="B1023" s="7"/>
      <c r="C1023" s="8"/>
      <c r="D1023" s="41"/>
      <c r="E1023" s="9"/>
      <c r="F1023" s="9"/>
      <c r="G1023" s="78"/>
      <c r="H1023" s="50"/>
    </row>
    <row r="1024" spans="1:8" ht="12.75">
      <c r="A1024" s="64"/>
      <c r="B1024" s="17" t="s">
        <v>1263</v>
      </c>
      <c r="C1024" s="8"/>
      <c r="D1024" s="41"/>
      <c r="E1024" s="9"/>
      <c r="F1024" s="9"/>
      <c r="G1024" s="78"/>
      <c r="H1024" s="50"/>
    </row>
    <row r="1025" spans="1:8" ht="12.75">
      <c r="A1025" s="66" t="s">
        <v>799</v>
      </c>
      <c r="B1025" s="7" t="s">
        <v>534</v>
      </c>
      <c r="C1025" s="8">
        <v>33530000</v>
      </c>
      <c r="D1025" s="41">
        <v>33205000</v>
      </c>
      <c r="E1025" s="9">
        <v>32553774.97</v>
      </c>
      <c r="F1025" s="46" t="str">
        <f>IF(E1025&gt;D1025,E1025-D1025," ")</f>
        <v> </v>
      </c>
      <c r="G1025" s="47">
        <f>IF(D1025&gt;E1025,D1025-E1025," ")</f>
        <v>651225.0300000012</v>
      </c>
      <c r="H1025" s="50">
        <v>651225.03</v>
      </c>
    </row>
    <row r="1026" spans="1:8" ht="12.75">
      <c r="A1026" s="66"/>
      <c r="B1026" s="7"/>
      <c r="C1026" s="8"/>
      <c r="D1026" s="41"/>
      <c r="E1026" s="9"/>
      <c r="F1026" s="9"/>
      <c r="G1026" s="78"/>
      <c r="H1026" s="50"/>
    </row>
    <row r="1027" spans="1:8" ht="12.75">
      <c r="A1027" s="66"/>
      <c r="B1027" s="17" t="s">
        <v>1264</v>
      </c>
      <c r="C1027" s="8"/>
      <c r="D1027" s="41"/>
      <c r="E1027" s="9"/>
      <c r="F1027" s="9"/>
      <c r="G1027" s="78"/>
      <c r="H1027" s="50"/>
    </row>
    <row r="1028" spans="1:8" ht="12.75">
      <c r="A1028" s="66" t="s">
        <v>800</v>
      </c>
      <c r="B1028" s="7" t="s">
        <v>554</v>
      </c>
      <c r="C1028" s="8">
        <v>275000</v>
      </c>
      <c r="D1028" s="41">
        <v>275000</v>
      </c>
      <c r="E1028" s="9">
        <v>220758.86</v>
      </c>
      <c r="F1028" s="46" t="str">
        <f>IF(E1028&gt;D1028,E1028-D1028," ")</f>
        <v> </v>
      </c>
      <c r="G1028" s="47">
        <f>IF(D1028&gt;E1028,D1028-E1028," ")</f>
        <v>54241.140000000014</v>
      </c>
      <c r="H1028" s="50">
        <v>54241.14</v>
      </c>
    </row>
    <row r="1029" spans="1:8" ht="12.75">
      <c r="A1029" s="67" t="s">
        <v>536</v>
      </c>
      <c r="B1029" s="7" t="s">
        <v>555</v>
      </c>
      <c r="C1029" s="8">
        <v>3600000</v>
      </c>
      <c r="D1029" s="41">
        <v>3600000</v>
      </c>
      <c r="E1029" s="9">
        <v>4199979.35</v>
      </c>
      <c r="F1029" s="46">
        <f>IF(E1029&gt;D1029,E1029-D1029," ")</f>
        <v>599979.3499999996</v>
      </c>
      <c r="G1029" s="47" t="str">
        <f>IF(D1029&gt;E1029,D1029-E1029," ")</f>
        <v> </v>
      </c>
      <c r="H1029" s="50">
        <v>-599979.35</v>
      </c>
    </row>
    <row r="1030" spans="1:8" ht="12.75">
      <c r="A1030" s="67" t="s">
        <v>538</v>
      </c>
      <c r="B1030" s="7" t="s">
        <v>579</v>
      </c>
      <c r="C1030" s="8">
        <v>15000</v>
      </c>
      <c r="D1030" s="41">
        <v>15000</v>
      </c>
      <c r="E1030" s="9">
        <v>14965</v>
      </c>
      <c r="F1030" s="46" t="str">
        <f>IF(E1030&gt;D1030,E1030-D1030," ")</f>
        <v> </v>
      </c>
      <c r="G1030" s="47">
        <f>IF(D1030&gt;E1030,D1030-E1030," ")</f>
        <v>35</v>
      </c>
      <c r="H1030" s="50">
        <v>35</v>
      </c>
    </row>
    <row r="1031" spans="1:8" ht="12.75">
      <c r="A1031" s="67"/>
      <c r="B1031" s="15" t="s">
        <v>601</v>
      </c>
      <c r="C1031" s="8"/>
      <c r="D1031" s="44">
        <f>SUM(D1025:D1030)</f>
        <v>37095000</v>
      </c>
      <c r="E1031" s="22">
        <f>SUM(E1025:E1030)</f>
        <v>36989478.18</v>
      </c>
      <c r="F1031" s="22">
        <f>SUM(F1025:F1030)</f>
        <v>599979.3499999996</v>
      </c>
      <c r="G1031" s="61">
        <f>SUM(G1025:G1030)</f>
        <v>705501.1700000012</v>
      </c>
      <c r="H1031" s="73">
        <f>SUM(H1025:H1030)</f>
        <v>105521.82000000007</v>
      </c>
    </row>
    <row r="1032" spans="1:8" ht="12.75">
      <c r="A1032" s="27"/>
      <c r="B1032" s="3"/>
      <c r="C1032" s="1"/>
      <c r="D1032" s="45"/>
      <c r="E1032" s="4"/>
      <c r="F1032" s="4"/>
      <c r="G1032" s="4"/>
      <c r="H1032" s="50"/>
    </row>
    <row r="1033" spans="1:8" ht="12.75">
      <c r="A1033" s="27"/>
      <c r="B1033" s="3"/>
      <c r="C1033" s="1"/>
      <c r="D1033" s="45"/>
      <c r="E1033" s="4"/>
      <c r="F1033" s="4"/>
      <c r="G1033" s="4"/>
      <c r="H1033" s="50"/>
    </row>
    <row r="1034" spans="1:8" ht="12.75">
      <c r="A1034" s="67"/>
      <c r="B1034" s="7"/>
      <c r="C1034" s="8"/>
      <c r="D1034" s="41"/>
      <c r="E1034" s="9"/>
      <c r="F1034" s="9"/>
      <c r="G1034" s="78"/>
      <c r="H1034" s="50"/>
    </row>
    <row r="1035" spans="1:8" ht="12.75">
      <c r="A1035" s="67"/>
      <c r="B1035" s="17" t="s">
        <v>1320</v>
      </c>
      <c r="C1035" s="8"/>
      <c r="D1035" s="41"/>
      <c r="E1035" s="9"/>
      <c r="F1035" s="9"/>
      <c r="G1035" s="78"/>
      <c r="H1035" s="50"/>
    </row>
    <row r="1036" spans="1:8" ht="12.75">
      <c r="A1036" s="67"/>
      <c r="B1036" s="17" t="s">
        <v>607</v>
      </c>
      <c r="C1036" s="8"/>
      <c r="D1036" s="41"/>
      <c r="E1036" s="9"/>
      <c r="F1036" s="9"/>
      <c r="G1036" s="78"/>
      <c r="H1036" s="50"/>
    </row>
    <row r="1037" spans="1:8" ht="12.75">
      <c r="A1037" s="67"/>
      <c r="B1037" s="17"/>
      <c r="C1037" s="8"/>
      <c r="D1037" s="41"/>
      <c r="E1037" s="9"/>
      <c r="F1037" s="9"/>
      <c r="G1037" s="78"/>
      <c r="H1037" s="50"/>
    </row>
    <row r="1038" spans="1:8" ht="12.75">
      <c r="A1038" s="67"/>
      <c r="B1038" s="15" t="s">
        <v>598</v>
      </c>
      <c r="C1038" s="8"/>
      <c r="D1038" s="41">
        <f>D1031</f>
        <v>37095000</v>
      </c>
      <c r="E1038" s="9">
        <f>E1031</f>
        <v>36989478.18</v>
      </c>
      <c r="F1038" s="9">
        <f>F1031</f>
        <v>599979.3499999996</v>
      </c>
      <c r="G1038" s="78">
        <f>G1031</f>
        <v>705501.1700000012</v>
      </c>
      <c r="H1038" s="50">
        <f>H1031</f>
        <v>105521.82000000007</v>
      </c>
    </row>
    <row r="1039" spans="1:8" ht="12.75">
      <c r="A1039" s="67"/>
      <c r="B1039" s="7"/>
      <c r="C1039" s="8"/>
      <c r="D1039" s="41"/>
      <c r="E1039" s="9"/>
      <c r="F1039" s="9"/>
      <c r="G1039" s="78"/>
      <c r="H1039" s="50"/>
    </row>
    <row r="1040" spans="1:8" ht="12.75">
      <c r="A1040" s="67"/>
      <c r="B1040" s="17" t="s">
        <v>599</v>
      </c>
      <c r="C1040" s="8"/>
      <c r="D1040" s="41"/>
      <c r="E1040" s="9"/>
      <c r="F1040" s="9"/>
      <c r="G1040" s="78"/>
      <c r="H1040" s="50"/>
    </row>
    <row r="1041" spans="1:8" ht="12.75">
      <c r="A1041" s="66" t="s">
        <v>339</v>
      </c>
      <c r="B1041" s="7" t="s">
        <v>556</v>
      </c>
      <c r="C1041" s="8">
        <v>350000</v>
      </c>
      <c r="D1041" s="41">
        <v>350000</v>
      </c>
      <c r="E1041" s="9">
        <v>343807.47</v>
      </c>
      <c r="F1041" s="46" t="str">
        <f aca="true" t="shared" si="56" ref="F1041:F1059">IF(E1041&gt;D1041,E1041-D1041," ")</f>
        <v> </v>
      </c>
      <c r="G1041" s="47">
        <f aca="true" t="shared" si="57" ref="G1041:G1059">IF(D1041&gt;E1041,D1041-E1041," ")</f>
        <v>6192.530000000028</v>
      </c>
      <c r="H1041" s="50">
        <v>6192.53</v>
      </c>
    </row>
    <row r="1042" spans="1:8" ht="12.75">
      <c r="A1042" s="67" t="s">
        <v>540</v>
      </c>
      <c r="B1042" s="7" t="s">
        <v>557</v>
      </c>
      <c r="C1042" s="8">
        <v>150000</v>
      </c>
      <c r="D1042" s="41">
        <v>150000</v>
      </c>
      <c r="E1042" s="9">
        <v>148621.18</v>
      </c>
      <c r="F1042" s="46" t="str">
        <f t="shared" si="56"/>
        <v> </v>
      </c>
      <c r="G1042" s="47">
        <f t="shared" si="57"/>
        <v>1378.820000000007</v>
      </c>
      <c r="H1042" s="50">
        <v>1378.82</v>
      </c>
    </row>
    <row r="1043" spans="1:8" ht="12.75">
      <c r="A1043" s="67" t="s">
        <v>541</v>
      </c>
      <c r="B1043" s="7" t="s">
        <v>558</v>
      </c>
      <c r="C1043" s="8">
        <v>240000</v>
      </c>
      <c r="D1043" s="41">
        <v>275000</v>
      </c>
      <c r="E1043" s="9">
        <v>273137</v>
      </c>
      <c r="F1043" s="46" t="str">
        <f t="shared" si="56"/>
        <v> </v>
      </c>
      <c r="G1043" s="47">
        <f t="shared" si="57"/>
        <v>1863</v>
      </c>
      <c r="H1043" s="50">
        <v>1863</v>
      </c>
    </row>
    <row r="1044" spans="1:8" ht="12.75">
      <c r="A1044" s="67" t="s">
        <v>577</v>
      </c>
      <c r="B1044" s="7" t="s">
        <v>580</v>
      </c>
      <c r="C1044" s="8">
        <v>265000</v>
      </c>
      <c r="D1044" s="41">
        <v>265000</v>
      </c>
      <c r="E1044" s="9">
        <v>264000</v>
      </c>
      <c r="F1044" s="46" t="str">
        <f t="shared" si="56"/>
        <v> </v>
      </c>
      <c r="G1044" s="47">
        <f t="shared" si="57"/>
        <v>1000</v>
      </c>
      <c r="H1044" s="50">
        <v>1000</v>
      </c>
    </row>
    <row r="1045" spans="1:8" ht="12.75">
      <c r="A1045" s="67" t="s">
        <v>543</v>
      </c>
      <c r="B1045" s="7" t="s">
        <v>559</v>
      </c>
      <c r="C1045" s="8">
        <v>100000</v>
      </c>
      <c r="D1045" s="41">
        <v>137000</v>
      </c>
      <c r="E1045" s="9">
        <v>136400</v>
      </c>
      <c r="F1045" s="46" t="str">
        <f t="shared" si="56"/>
        <v> </v>
      </c>
      <c r="G1045" s="47">
        <f t="shared" si="57"/>
        <v>600</v>
      </c>
      <c r="H1045" s="50">
        <v>600</v>
      </c>
    </row>
    <row r="1046" spans="1:8" ht="12.75">
      <c r="A1046" s="67" t="s">
        <v>544</v>
      </c>
      <c r="B1046" s="7" t="s">
        <v>1353</v>
      </c>
      <c r="C1046" s="8"/>
      <c r="D1046" s="41"/>
      <c r="E1046" s="9"/>
      <c r="F1046" s="46" t="str">
        <f t="shared" si="56"/>
        <v> </v>
      </c>
      <c r="G1046" s="47" t="str">
        <f t="shared" si="57"/>
        <v> </v>
      </c>
      <c r="H1046" s="50"/>
    </row>
    <row r="1047" spans="1:8" ht="12.75">
      <c r="A1047" s="67"/>
      <c r="B1047" s="7" t="s">
        <v>790</v>
      </c>
      <c r="C1047" s="8">
        <v>2100000</v>
      </c>
      <c r="D1047" s="41">
        <v>2300000</v>
      </c>
      <c r="E1047" s="9">
        <v>3854346.8</v>
      </c>
      <c r="F1047" s="46">
        <f t="shared" si="56"/>
        <v>1554346.7999999998</v>
      </c>
      <c r="G1047" s="47" t="str">
        <f t="shared" si="57"/>
        <v> </v>
      </c>
      <c r="H1047" s="50">
        <v>-1554346.8</v>
      </c>
    </row>
    <row r="1048" spans="1:8" ht="12.75">
      <c r="A1048" s="67" t="s">
        <v>578</v>
      </c>
      <c r="B1048" s="7" t="s">
        <v>560</v>
      </c>
      <c r="C1048" s="8">
        <v>450000</v>
      </c>
      <c r="D1048" s="41">
        <v>150000</v>
      </c>
      <c r="E1048" s="9">
        <v>149185</v>
      </c>
      <c r="F1048" s="46" t="str">
        <f t="shared" si="56"/>
        <v> </v>
      </c>
      <c r="G1048" s="47">
        <f t="shared" si="57"/>
        <v>815</v>
      </c>
      <c r="H1048" s="50">
        <v>815</v>
      </c>
    </row>
    <row r="1049" spans="1:8" ht="12.75">
      <c r="A1049" s="67" t="s">
        <v>545</v>
      </c>
      <c r="B1049" s="7" t="s">
        <v>561</v>
      </c>
      <c r="C1049" s="8">
        <v>200000</v>
      </c>
      <c r="D1049" s="41">
        <v>211000</v>
      </c>
      <c r="E1049" s="9">
        <v>210827.55</v>
      </c>
      <c r="F1049" s="46" t="str">
        <f t="shared" si="56"/>
        <v> </v>
      </c>
      <c r="G1049" s="47">
        <f t="shared" si="57"/>
        <v>172.45000000001164</v>
      </c>
      <c r="H1049" s="50">
        <v>172.45</v>
      </c>
    </row>
    <row r="1050" spans="1:8" ht="12.75">
      <c r="A1050" s="67" t="s">
        <v>546</v>
      </c>
      <c r="B1050" s="7" t="s">
        <v>562</v>
      </c>
      <c r="C1050" s="8">
        <v>1800000</v>
      </c>
      <c r="D1050" s="41">
        <v>2225000</v>
      </c>
      <c r="E1050" s="9">
        <v>2120975</v>
      </c>
      <c r="F1050" s="46" t="str">
        <f t="shared" si="56"/>
        <v> </v>
      </c>
      <c r="G1050" s="47">
        <f t="shared" si="57"/>
        <v>104025</v>
      </c>
      <c r="H1050" s="50">
        <v>104025</v>
      </c>
    </row>
    <row r="1051" spans="1:8" ht="12.75">
      <c r="A1051" s="67" t="s">
        <v>547</v>
      </c>
      <c r="B1051" s="7" t="s">
        <v>563</v>
      </c>
      <c r="C1051" s="8">
        <v>125000</v>
      </c>
      <c r="D1051" s="41">
        <v>125000</v>
      </c>
      <c r="E1051" s="9">
        <v>120624</v>
      </c>
      <c r="F1051" s="46" t="str">
        <f t="shared" si="56"/>
        <v> </v>
      </c>
      <c r="G1051" s="47">
        <f t="shared" si="57"/>
        <v>4376</v>
      </c>
      <c r="H1051" s="50">
        <v>4376</v>
      </c>
    </row>
    <row r="1052" spans="1:8" ht="12.75">
      <c r="A1052" s="67" t="s">
        <v>548</v>
      </c>
      <c r="B1052" s="7" t="s">
        <v>564</v>
      </c>
      <c r="C1052" s="8">
        <v>35000</v>
      </c>
      <c r="D1052" s="41">
        <v>35000</v>
      </c>
      <c r="E1052" s="9">
        <v>27896.68</v>
      </c>
      <c r="F1052" s="46" t="str">
        <f t="shared" si="56"/>
        <v> </v>
      </c>
      <c r="G1052" s="47">
        <f t="shared" si="57"/>
        <v>7103.32</v>
      </c>
      <c r="H1052" s="50">
        <v>7103.32</v>
      </c>
    </row>
    <row r="1053" spans="1:8" ht="12.75">
      <c r="A1053" s="67" t="s">
        <v>549</v>
      </c>
      <c r="B1053" s="7" t="s">
        <v>565</v>
      </c>
      <c r="C1053" s="8">
        <v>600000</v>
      </c>
      <c r="D1053" s="41">
        <v>600000</v>
      </c>
      <c r="E1053" s="9">
        <v>565435</v>
      </c>
      <c r="F1053" s="46" t="str">
        <f t="shared" si="56"/>
        <v> </v>
      </c>
      <c r="G1053" s="47">
        <f t="shared" si="57"/>
        <v>34565</v>
      </c>
      <c r="H1053" s="50">
        <v>34565</v>
      </c>
    </row>
    <row r="1054" spans="1:8" ht="12.75">
      <c r="A1054" s="67" t="s">
        <v>801</v>
      </c>
      <c r="B1054" s="7" t="s">
        <v>802</v>
      </c>
      <c r="C1054" s="8">
        <v>21000000</v>
      </c>
      <c r="D1054" s="41">
        <v>21000000</v>
      </c>
      <c r="E1054" s="9">
        <v>20964785.63</v>
      </c>
      <c r="F1054" s="46" t="str">
        <f t="shared" si="56"/>
        <v> </v>
      </c>
      <c r="G1054" s="47">
        <f t="shared" si="57"/>
        <v>35214.37000000104</v>
      </c>
      <c r="H1054" s="50">
        <v>35214.37</v>
      </c>
    </row>
    <row r="1055" spans="1:8" ht="12.75">
      <c r="A1055" s="67" t="s">
        <v>588</v>
      </c>
      <c r="B1055" s="7" t="s">
        <v>1385</v>
      </c>
      <c r="C1055" s="8">
        <v>250000</v>
      </c>
      <c r="D1055" s="41">
        <v>255000</v>
      </c>
      <c r="E1055" s="9">
        <v>254782.5</v>
      </c>
      <c r="F1055" s="46" t="str">
        <f t="shared" si="56"/>
        <v> </v>
      </c>
      <c r="G1055" s="47">
        <f t="shared" si="57"/>
        <v>217.5</v>
      </c>
      <c r="H1055" s="50">
        <v>217.5</v>
      </c>
    </row>
    <row r="1056" spans="1:8" ht="12.75">
      <c r="A1056" s="67" t="s">
        <v>552</v>
      </c>
      <c r="B1056" s="7" t="s">
        <v>582</v>
      </c>
      <c r="C1056" s="8">
        <v>30000</v>
      </c>
      <c r="D1056" s="41">
        <v>30000</v>
      </c>
      <c r="E1056" s="9">
        <v>25747.25</v>
      </c>
      <c r="F1056" s="46" t="str">
        <f t="shared" si="56"/>
        <v> </v>
      </c>
      <c r="G1056" s="47">
        <f t="shared" si="57"/>
        <v>4252.75</v>
      </c>
      <c r="H1056" s="50">
        <v>4252.75</v>
      </c>
    </row>
    <row r="1057" spans="1:8" ht="12.75">
      <c r="A1057" s="67" t="s">
        <v>553</v>
      </c>
      <c r="B1057" s="7" t="s">
        <v>568</v>
      </c>
      <c r="C1057" s="8">
        <v>200000</v>
      </c>
      <c r="D1057" s="41">
        <v>154000</v>
      </c>
      <c r="E1057" s="9">
        <v>151284.5</v>
      </c>
      <c r="F1057" s="46" t="str">
        <f t="shared" si="56"/>
        <v> </v>
      </c>
      <c r="G1057" s="47">
        <f t="shared" si="57"/>
        <v>2715.5</v>
      </c>
      <c r="H1057" s="50">
        <v>2715.5</v>
      </c>
    </row>
    <row r="1058" spans="1:8" ht="12.75">
      <c r="A1058" s="67" t="s">
        <v>1327</v>
      </c>
      <c r="B1058" s="7" t="s">
        <v>1347</v>
      </c>
      <c r="C1058" s="8">
        <v>300000</v>
      </c>
      <c r="D1058" s="41">
        <v>258000</v>
      </c>
      <c r="E1058" s="9">
        <v>257792.45</v>
      </c>
      <c r="F1058" s="46" t="str">
        <f t="shared" si="56"/>
        <v> </v>
      </c>
      <c r="G1058" s="47">
        <f t="shared" si="57"/>
        <v>207.54999999998836</v>
      </c>
      <c r="H1058" s="50">
        <v>207.55</v>
      </c>
    </row>
    <row r="1059" spans="1:8" ht="12.75">
      <c r="A1059" s="68"/>
      <c r="B1059" s="7"/>
      <c r="C1059" s="8"/>
      <c r="D1059" s="41"/>
      <c r="E1059" s="9"/>
      <c r="F1059" s="46" t="str">
        <f t="shared" si="56"/>
        <v> </v>
      </c>
      <c r="G1059" s="47" t="str">
        <f t="shared" si="57"/>
        <v> </v>
      </c>
      <c r="H1059" s="50"/>
    </row>
    <row r="1060" spans="1:8" ht="12.75">
      <c r="A1060" s="64"/>
      <c r="B1060" s="14" t="s">
        <v>1321</v>
      </c>
      <c r="C1060" s="8">
        <v>65615000</v>
      </c>
      <c r="D1060" s="44">
        <f>SUM(D1038:D1059)</f>
        <v>65615000</v>
      </c>
      <c r="E1060" s="22">
        <f>SUM(E1038:E1059)</f>
        <v>66859126.19</v>
      </c>
      <c r="F1060" s="22">
        <f>SUM(F1038:F1059)</f>
        <v>2154326.1499999994</v>
      </c>
      <c r="G1060" s="61">
        <f>SUM(G1038:G1059)</f>
        <v>910199.9600000021</v>
      </c>
      <c r="H1060" s="73">
        <f>SUM(H1038:H1059)</f>
        <v>-1244126.1899999997</v>
      </c>
    </row>
    <row r="1061" spans="1:8" ht="12.75">
      <c r="A1061" s="64"/>
      <c r="B1061" s="15" t="s">
        <v>460</v>
      </c>
      <c r="C1061" s="8"/>
      <c r="D1061" s="41"/>
      <c r="E1061" s="9"/>
      <c r="F1061" s="83">
        <f>IF(E1060&gt;D1060,E1060-D1060," ")</f>
        <v>1244126.1899999976</v>
      </c>
      <c r="G1061" s="57" t="str">
        <f>IF(D1060&gt;E1060,D1060-E1060," ")</f>
        <v> </v>
      </c>
      <c r="H1061" s="50">
        <f>F1060-G1060</f>
        <v>1244126.1899999974</v>
      </c>
    </row>
    <row r="1062" spans="1:8" ht="12.75">
      <c r="A1062" s="64"/>
      <c r="B1062" s="7"/>
      <c r="C1062" s="8"/>
      <c r="D1062" s="41"/>
      <c r="E1062" s="9"/>
      <c r="F1062" s="9"/>
      <c r="G1062" s="78"/>
      <c r="H1062" s="50"/>
    </row>
    <row r="1063" spans="1:8" ht="12.75">
      <c r="A1063" s="64"/>
      <c r="B1063" s="7"/>
      <c r="C1063" s="8"/>
      <c r="D1063" s="41"/>
      <c r="E1063" s="9"/>
      <c r="F1063" s="9"/>
      <c r="G1063" s="78"/>
      <c r="H1063" s="50"/>
    </row>
    <row r="1064" spans="1:8" ht="12.75">
      <c r="A1064" s="64"/>
      <c r="B1064" s="17" t="s">
        <v>1322</v>
      </c>
      <c r="C1064" s="8"/>
      <c r="D1064" s="41"/>
      <c r="E1064" s="9"/>
      <c r="F1064" s="9"/>
      <c r="G1064" s="78"/>
      <c r="H1064" s="50"/>
    </row>
    <row r="1065" spans="1:8" ht="12.75">
      <c r="A1065" s="64"/>
      <c r="B1065" s="7"/>
      <c r="C1065" s="8"/>
      <c r="D1065" s="41"/>
      <c r="E1065" s="9"/>
      <c r="F1065" s="9"/>
      <c r="G1065" s="78"/>
      <c r="H1065" s="50"/>
    </row>
    <row r="1066" spans="1:8" ht="12.75">
      <c r="A1066" s="64"/>
      <c r="B1066" s="17" t="s">
        <v>1263</v>
      </c>
      <c r="C1066" s="8"/>
      <c r="D1066" s="41"/>
      <c r="E1066" s="9"/>
      <c r="F1066" s="9"/>
      <c r="G1066" s="78"/>
      <c r="H1066" s="50"/>
    </row>
    <row r="1067" spans="1:8" ht="12.75">
      <c r="A1067" s="66" t="s">
        <v>803</v>
      </c>
      <c r="B1067" s="7" t="s">
        <v>534</v>
      </c>
      <c r="C1067" s="8">
        <v>28220000</v>
      </c>
      <c r="D1067" s="41">
        <v>27617000</v>
      </c>
      <c r="E1067" s="9">
        <v>25938784.54</v>
      </c>
      <c r="F1067" s="46" t="str">
        <f>IF(E1067&gt;D1067,E1067-D1067," ")</f>
        <v> </v>
      </c>
      <c r="G1067" s="47">
        <f>IF(D1067&gt;E1067,D1067-E1067," ")</f>
        <v>1678215.460000001</v>
      </c>
      <c r="H1067" s="50">
        <v>1678215.46</v>
      </c>
    </row>
    <row r="1068" spans="1:8" ht="12.75">
      <c r="A1068" s="66"/>
      <c r="B1068" s="7"/>
      <c r="C1068" s="8"/>
      <c r="D1068" s="41"/>
      <c r="E1068" s="9"/>
      <c r="F1068" s="9"/>
      <c r="G1068" s="78"/>
      <c r="H1068" s="50"/>
    </row>
    <row r="1069" spans="1:8" ht="12.75">
      <c r="A1069" s="66"/>
      <c r="B1069" s="17" t="s">
        <v>1264</v>
      </c>
      <c r="C1069" s="8"/>
      <c r="D1069" s="41"/>
      <c r="E1069" s="9"/>
      <c r="F1069" s="9"/>
      <c r="G1069" s="78"/>
      <c r="H1069" s="50"/>
    </row>
    <row r="1070" spans="1:8" ht="12.75">
      <c r="A1070" s="66" t="s">
        <v>804</v>
      </c>
      <c r="B1070" s="7" t="s">
        <v>555</v>
      </c>
      <c r="C1070" s="8">
        <v>3800000</v>
      </c>
      <c r="D1070" s="41">
        <v>3800000</v>
      </c>
      <c r="E1070" s="9">
        <v>3570501.35</v>
      </c>
      <c r="F1070" s="46" t="str">
        <f aca="true" t="shared" si="58" ref="F1070:F1087">IF(E1070&gt;D1070,E1070-D1070," ")</f>
        <v> </v>
      </c>
      <c r="G1070" s="47">
        <f aca="true" t="shared" si="59" ref="G1070:G1087">IF(D1070&gt;E1070,D1070-E1070," ")</f>
        <v>229498.6499999999</v>
      </c>
      <c r="H1070" s="50">
        <v>229498.65</v>
      </c>
    </row>
    <row r="1071" spans="1:8" ht="12.75">
      <c r="A1071" s="67" t="s">
        <v>538</v>
      </c>
      <c r="B1071" s="7" t="s">
        <v>579</v>
      </c>
      <c r="C1071" s="8">
        <v>10000</v>
      </c>
      <c r="D1071" s="41">
        <v>10000</v>
      </c>
      <c r="E1071" s="9">
        <v>8025</v>
      </c>
      <c r="F1071" s="46" t="str">
        <f t="shared" si="58"/>
        <v> </v>
      </c>
      <c r="G1071" s="47">
        <f t="shared" si="59"/>
        <v>1975</v>
      </c>
      <c r="H1071" s="50">
        <v>1975</v>
      </c>
    </row>
    <row r="1072" spans="1:8" ht="12.75">
      <c r="A1072" s="67" t="s">
        <v>539</v>
      </c>
      <c r="B1072" s="7" t="s">
        <v>556</v>
      </c>
      <c r="C1072" s="8">
        <v>1110000</v>
      </c>
      <c r="D1072" s="41">
        <v>1525000</v>
      </c>
      <c r="E1072" s="9">
        <v>1521630.74</v>
      </c>
      <c r="F1072" s="46" t="str">
        <f t="shared" si="58"/>
        <v> </v>
      </c>
      <c r="G1072" s="47">
        <f t="shared" si="59"/>
        <v>3369.2600000000093</v>
      </c>
      <c r="H1072" s="50">
        <v>3369.26</v>
      </c>
    </row>
    <row r="1073" spans="1:8" ht="12.75">
      <c r="A1073" s="67" t="s">
        <v>540</v>
      </c>
      <c r="B1073" s="7" t="s">
        <v>557</v>
      </c>
      <c r="C1073" s="8">
        <v>90000</v>
      </c>
      <c r="D1073" s="41">
        <v>105000</v>
      </c>
      <c r="E1073" s="9">
        <v>96076.67</v>
      </c>
      <c r="F1073" s="46" t="str">
        <f t="shared" si="58"/>
        <v> </v>
      </c>
      <c r="G1073" s="47">
        <f t="shared" si="59"/>
        <v>8923.330000000002</v>
      </c>
      <c r="H1073" s="50">
        <v>8923.33</v>
      </c>
    </row>
    <row r="1074" spans="1:8" ht="12.75">
      <c r="A1074" s="67" t="s">
        <v>541</v>
      </c>
      <c r="B1074" s="7" t="s">
        <v>558</v>
      </c>
      <c r="C1074" s="8">
        <v>650000</v>
      </c>
      <c r="D1074" s="41">
        <v>950000</v>
      </c>
      <c r="E1074" s="9">
        <v>949608.98</v>
      </c>
      <c r="F1074" s="46" t="str">
        <f t="shared" si="58"/>
        <v> </v>
      </c>
      <c r="G1074" s="47">
        <f t="shared" si="59"/>
        <v>391.0200000000186</v>
      </c>
      <c r="H1074" s="50">
        <v>391.02</v>
      </c>
    </row>
    <row r="1075" spans="1:8" ht="12.75">
      <c r="A1075" s="67" t="s">
        <v>542</v>
      </c>
      <c r="B1075" s="7" t="s">
        <v>581</v>
      </c>
      <c r="C1075" s="8">
        <v>100000</v>
      </c>
      <c r="D1075" s="41">
        <v>175000</v>
      </c>
      <c r="E1075" s="9">
        <v>171197.4</v>
      </c>
      <c r="F1075" s="46" t="str">
        <f t="shared" si="58"/>
        <v> </v>
      </c>
      <c r="G1075" s="47">
        <f t="shared" si="59"/>
        <v>3802.600000000006</v>
      </c>
      <c r="H1075" s="50">
        <v>3802.6</v>
      </c>
    </row>
    <row r="1076" spans="1:8" ht="12.75">
      <c r="A1076" s="67" t="s">
        <v>543</v>
      </c>
      <c r="B1076" s="7" t="s">
        <v>559</v>
      </c>
      <c r="C1076" s="8">
        <v>125000</v>
      </c>
      <c r="D1076" s="41">
        <v>229000</v>
      </c>
      <c r="E1076" s="9">
        <v>222444.3</v>
      </c>
      <c r="F1076" s="46" t="str">
        <f t="shared" si="58"/>
        <v> </v>
      </c>
      <c r="G1076" s="47">
        <f t="shared" si="59"/>
        <v>6555.700000000012</v>
      </c>
      <c r="H1076" s="50">
        <v>6555.7</v>
      </c>
    </row>
    <row r="1077" spans="1:8" ht="12.75">
      <c r="A1077" s="67" t="s">
        <v>544</v>
      </c>
      <c r="B1077" s="7" t="s">
        <v>1353</v>
      </c>
      <c r="C1077" s="8"/>
      <c r="D1077" s="41"/>
      <c r="E1077" s="9"/>
      <c r="F1077" s="46" t="str">
        <f t="shared" si="58"/>
        <v> </v>
      </c>
      <c r="G1077" s="47" t="str">
        <f t="shared" si="59"/>
        <v> </v>
      </c>
      <c r="H1077" s="50"/>
    </row>
    <row r="1078" spans="1:8" ht="12.75">
      <c r="A1078" s="67"/>
      <c r="B1078" s="7" t="s">
        <v>790</v>
      </c>
      <c r="C1078" s="8">
        <v>1600000</v>
      </c>
      <c r="D1078" s="41">
        <v>1555000</v>
      </c>
      <c r="E1078" s="9">
        <v>1381260.29</v>
      </c>
      <c r="F1078" s="46" t="str">
        <f t="shared" si="58"/>
        <v> </v>
      </c>
      <c r="G1078" s="47">
        <f t="shared" si="59"/>
        <v>173739.70999999996</v>
      </c>
      <c r="H1078" s="50">
        <v>173739.71</v>
      </c>
    </row>
    <row r="1079" spans="1:8" ht="12.75">
      <c r="A1079" s="67" t="s">
        <v>578</v>
      </c>
      <c r="B1079" s="7" t="s">
        <v>560</v>
      </c>
      <c r="C1079" s="8">
        <v>150000</v>
      </c>
      <c r="D1079" s="41">
        <v>150000</v>
      </c>
      <c r="E1079" s="9">
        <v>135150.05</v>
      </c>
      <c r="F1079" s="46" t="str">
        <f t="shared" si="58"/>
        <v> </v>
      </c>
      <c r="G1079" s="47">
        <f t="shared" si="59"/>
        <v>14849.950000000012</v>
      </c>
      <c r="H1079" s="50">
        <v>14849.95</v>
      </c>
    </row>
    <row r="1080" spans="1:8" ht="12.75">
      <c r="A1080" s="67" t="s">
        <v>545</v>
      </c>
      <c r="B1080" s="7" t="s">
        <v>561</v>
      </c>
      <c r="C1080" s="8">
        <v>190000</v>
      </c>
      <c r="D1080" s="41">
        <v>320000</v>
      </c>
      <c r="E1080" s="9">
        <v>317082.85</v>
      </c>
      <c r="F1080" s="46" t="str">
        <f t="shared" si="58"/>
        <v> </v>
      </c>
      <c r="G1080" s="47">
        <f t="shared" si="59"/>
        <v>2917.1500000000233</v>
      </c>
      <c r="H1080" s="50">
        <v>2917.15</v>
      </c>
    </row>
    <row r="1081" spans="1:8" ht="12.75">
      <c r="A1081" s="67" t="s">
        <v>546</v>
      </c>
      <c r="B1081" s="7" t="s">
        <v>562</v>
      </c>
      <c r="C1081" s="8">
        <v>380000</v>
      </c>
      <c r="D1081" s="41">
        <v>445000</v>
      </c>
      <c r="E1081" s="9">
        <v>443596</v>
      </c>
      <c r="F1081" s="46" t="str">
        <f t="shared" si="58"/>
        <v> </v>
      </c>
      <c r="G1081" s="47">
        <f t="shared" si="59"/>
        <v>1404</v>
      </c>
      <c r="H1081" s="50">
        <v>1404</v>
      </c>
    </row>
    <row r="1082" spans="1:8" ht="12.75">
      <c r="A1082" s="67" t="s">
        <v>547</v>
      </c>
      <c r="B1082" s="7" t="s">
        <v>563</v>
      </c>
      <c r="C1082" s="8">
        <v>40000</v>
      </c>
      <c r="D1082" s="41">
        <v>40000</v>
      </c>
      <c r="E1082" s="9">
        <v>35023.4</v>
      </c>
      <c r="F1082" s="46" t="str">
        <f t="shared" si="58"/>
        <v> </v>
      </c>
      <c r="G1082" s="47">
        <f t="shared" si="59"/>
        <v>4976.5999999999985</v>
      </c>
      <c r="H1082" s="50">
        <v>4976.6</v>
      </c>
    </row>
    <row r="1083" spans="1:8" ht="12.75">
      <c r="A1083" s="67" t="s">
        <v>548</v>
      </c>
      <c r="B1083" s="7" t="s">
        <v>564</v>
      </c>
      <c r="C1083" s="8">
        <v>25000</v>
      </c>
      <c r="D1083" s="41">
        <v>25000</v>
      </c>
      <c r="E1083" s="9">
        <v>24628.5</v>
      </c>
      <c r="F1083" s="46" t="str">
        <f t="shared" si="58"/>
        <v> </v>
      </c>
      <c r="G1083" s="47">
        <f t="shared" si="59"/>
        <v>371.5</v>
      </c>
      <c r="H1083" s="50">
        <v>371.5</v>
      </c>
    </row>
    <row r="1084" spans="1:8" ht="12.75">
      <c r="A1084" s="67" t="s">
        <v>549</v>
      </c>
      <c r="B1084" s="7" t="s">
        <v>565</v>
      </c>
      <c r="C1084" s="8">
        <v>50000</v>
      </c>
      <c r="D1084" s="41">
        <v>63000</v>
      </c>
      <c r="E1084" s="9">
        <v>58990.53</v>
      </c>
      <c r="F1084" s="46" t="str">
        <f t="shared" si="58"/>
        <v> </v>
      </c>
      <c r="G1084" s="47">
        <f t="shared" si="59"/>
        <v>4009.470000000001</v>
      </c>
      <c r="H1084" s="50">
        <v>4009.47</v>
      </c>
    </row>
    <row r="1085" spans="1:8" ht="12.75">
      <c r="A1085" s="67" t="s">
        <v>968</v>
      </c>
      <c r="B1085" s="7" t="s">
        <v>739</v>
      </c>
      <c r="C1085" s="8">
        <v>1900000</v>
      </c>
      <c r="D1085" s="41">
        <v>1498000</v>
      </c>
      <c r="E1085" s="9">
        <v>1105167.13</v>
      </c>
      <c r="F1085" s="46" t="str">
        <f t="shared" si="58"/>
        <v> </v>
      </c>
      <c r="G1085" s="47">
        <f t="shared" si="59"/>
        <v>392832.8700000001</v>
      </c>
      <c r="H1085" s="50">
        <v>392832.87</v>
      </c>
    </row>
    <row r="1086" spans="1:8" ht="12.75">
      <c r="A1086" s="67" t="s">
        <v>551</v>
      </c>
      <c r="B1086" s="7" t="s">
        <v>567</v>
      </c>
      <c r="C1086" s="8">
        <v>180000</v>
      </c>
      <c r="D1086" s="41">
        <v>81000</v>
      </c>
      <c r="E1086" s="9">
        <v>16500</v>
      </c>
      <c r="F1086" s="46" t="str">
        <f t="shared" si="58"/>
        <v> </v>
      </c>
      <c r="G1086" s="47">
        <f t="shared" si="59"/>
        <v>64500</v>
      </c>
      <c r="H1086" s="50">
        <v>64500</v>
      </c>
    </row>
    <row r="1087" spans="1:8" ht="12.75">
      <c r="A1087" s="67" t="s">
        <v>552</v>
      </c>
      <c r="B1087" s="7" t="s">
        <v>582</v>
      </c>
      <c r="C1087" s="8">
        <v>30000</v>
      </c>
      <c r="D1087" s="41">
        <v>62000</v>
      </c>
      <c r="E1087" s="9">
        <v>61932.65</v>
      </c>
      <c r="F1087" s="46" t="str">
        <f t="shared" si="58"/>
        <v> </v>
      </c>
      <c r="G1087" s="47">
        <f t="shared" si="59"/>
        <v>67.34999999999854</v>
      </c>
      <c r="H1087" s="50">
        <v>67.35</v>
      </c>
    </row>
    <row r="1088" spans="1:8" ht="12.75">
      <c r="A1088" s="67"/>
      <c r="B1088" s="15" t="s">
        <v>601</v>
      </c>
      <c r="C1088" s="8"/>
      <c r="D1088" s="44">
        <f>SUM(D1067:D1087)</f>
        <v>38650000</v>
      </c>
      <c r="E1088" s="22">
        <f>SUM(E1067:E1087)</f>
        <v>36057600.38</v>
      </c>
      <c r="F1088" s="22"/>
      <c r="G1088" s="61">
        <f>SUM(G1067:G1087)</f>
        <v>2592399.6200000015</v>
      </c>
      <c r="H1088" s="73">
        <f>SUM(H1067:H1087)</f>
        <v>2592399.6200000006</v>
      </c>
    </row>
    <row r="1089" spans="1:8" ht="12.75">
      <c r="A1089" s="27"/>
      <c r="B1089" s="3"/>
      <c r="C1089" s="1"/>
      <c r="D1089" s="45"/>
      <c r="E1089" s="4"/>
      <c r="F1089" s="4"/>
      <c r="G1089" s="4"/>
      <c r="H1089" s="50"/>
    </row>
    <row r="1090" spans="1:8" ht="12.75">
      <c r="A1090" s="27"/>
      <c r="B1090" s="3"/>
      <c r="C1090" s="1"/>
      <c r="D1090" s="45"/>
      <c r="E1090" s="4"/>
      <c r="F1090" s="4"/>
      <c r="G1090" s="4"/>
      <c r="H1090" s="50"/>
    </row>
    <row r="1091" spans="1:8" ht="12.75">
      <c r="A1091" s="67"/>
      <c r="B1091" s="7"/>
      <c r="C1091" s="8"/>
      <c r="D1091" s="41"/>
      <c r="E1091" s="9"/>
      <c r="F1091" s="9"/>
      <c r="G1091" s="78"/>
      <c r="H1091" s="50"/>
    </row>
    <row r="1092" spans="1:8" ht="12.75">
      <c r="A1092" s="67"/>
      <c r="B1092" s="17" t="s">
        <v>1322</v>
      </c>
      <c r="C1092" s="8"/>
      <c r="D1092" s="41"/>
      <c r="E1092" s="9"/>
      <c r="F1092" s="9"/>
      <c r="G1092" s="78"/>
      <c r="H1092" s="50"/>
    </row>
    <row r="1093" spans="1:8" ht="12.75">
      <c r="A1093" s="67"/>
      <c r="B1093" s="17" t="s">
        <v>607</v>
      </c>
      <c r="C1093" s="8"/>
      <c r="D1093" s="41"/>
      <c r="E1093" s="9"/>
      <c r="F1093" s="9"/>
      <c r="G1093" s="78"/>
      <c r="H1093" s="50"/>
    </row>
    <row r="1094" spans="1:8" ht="12.75">
      <c r="A1094" s="67"/>
      <c r="B1094" s="7"/>
      <c r="C1094" s="8"/>
      <c r="D1094" s="41"/>
      <c r="E1094" s="9"/>
      <c r="F1094" s="9"/>
      <c r="G1094" s="78"/>
      <c r="H1094" s="50"/>
    </row>
    <row r="1095" spans="1:8" ht="12.75">
      <c r="A1095" s="67"/>
      <c r="B1095" s="15" t="s">
        <v>598</v>
      </c>
      <c r="C1095" s="8"/>
      <c r="D1095" s="41">
        <f>D1088</f>
        <v>38650000</v>
      </c>
      <c r="E1095" s="9">
        <f>E1088</f>
        <v>36057600.38</v>
      </c>
      <c r="F1095" s="9"/>
      <c r="G1095" s="78">
        <f>G1088</f>
        <v>2592399.6200000015</v>
      </c>
      <c r="H1095" s="50">
        <f>H1088</f>
        <v>2592399.6200000006</v>
      </c>
    </row>
    <row r="1096" spans="1:8" ht="12.75">
      <c r="A1096" s="67"/>
      <c r="B1096" s="7"/>
      <c r="C1096" s="8"/>
      <c r="D1096" s="41"/>
      <c r="E1096" s="9"/>
      <c r="F1096" s="9"/>
      <c r="G1096" s="78"/>
      <c r="H1096" s="50"/>
    </row>
    <row r="1097" spans="1:8" ht="12.75">
      <c r="A1097" s="67"/>
      <c r="B1097" s="17" t="s">
        <v>805</v>
      </c>
      <c r="C1097" s="8"/>
      <c r="D1097" s="41"/>
      <c r="E1097" s="9"/>
      <c r="F1097" s="9"/>
      <c r="G1097" s="78"/>
      <c r="H1097" s="50"/>
    </row>
    <row r="1098" spans="1:8" ht="12.75">
      <c r="A1098" s="66" t="s">
        <v>340</v>
      </c>
      <c r="B1098" s="7" t="s">
        <v>568</v>
      </c>
      <c r="C1098" s="8">
        <v>175000</v>
      </c>
      <c r="D1098" s="41">
        <v>175000</v>
      </c>
      <c r="E1098" s="9">
        <v>162210.64</v>
      </c>
      <c r="F1098" s="46" t="str">
        <f>IF(E1098&gt;D1098,E1098-D1098," ")</f>
        <v> </v>
      </c>
      <c r="G1098" s="47">
        <f>IF(D1098&gt;E1098,D1098-E1098," ")</f>
        <v>12789.359999999986</v>
      </c>
      <c r="H1098" s="50">
        <v>12789.36</v>
      </c>
    </row>
    <row r="1099" spans="1:8" ht="12.75">
      <c r="A1099" s="67" t="s">
        <v>806</v>
      </c>
      <c r="B1099" s="7" t="s">
        <v>807</v>
      </c>
      <c r="C1099" s="8">
        <v>120000</v>
      </c>
      <c r="D1099" s="41">
        <v>120000</v>
      </c>
      <c r="E1099" s="9">
        <v>114800.7</v>
      </c>
      <c r="F1099" s="46" t="str">
        <f>IF(E1099&gt;D1099,E1099-D1099," ")</f>
        <v> </v>
      </c>
      <c r="G1099" s="47">
        <f>IF(D1099&gt;E1099,D1099-E1099," ")</f>
        <v>5199.300000000003</v>
      </c>
      <c r="H1099" s="50">
        <v>5199.3</v>
      </c>
    </row>
    <row r="1100" spans="1:8" ht="12.75">
      <c r="A1100" s="67" t="s">
        <v>592</v>
      </c>
      <c r="B1100" s="7" t="s">
        <v>848</v>
      </c>
      <c r="C1100" s="8"/>
      <c r="D1100" s="41"/>
      <c r="E1100" s="9"/>
      <c r="F1100" s="46" t="str">
        <f>IF(E1100&gt;D1100,E1100-D1100," ")</f>
        <v> </v>
      </c>
      <c r="G1100" s="47" t="str">
        <f>IF(D1100&gt;E1100,D1100-E1100," ")</f>
        <v> </v>
      </c>
      <c r="H1100" s="50"/>
    </row>
    <row r="1101" spans="1:8" ht="12.75">
      <c r="A1101" s="67"/>
      <c r="B1101" s="7" t="s">
        <v>859</v>
      </c>
      <c r="C1101" s="8">
        <v>630000</v>
      </c>
      <c r="D1101" s="41">
        <v>630000</v>
      </c>
      <c r="E1101" s="9">
        <v>628762.31</v>
      </c>
      <c r="F1101" s="46" t="str">
        <f>IF(E1101&gt;D1101,E1101-D1101," ")</f>
        <v> </v>
      </c>
      <c r="G1101" s="47">
        <f>IF(D1101&gt;E1101,D1101-E1101," ")</f>
        <v>1237.6899999999441</v>
      </c>
      <c r="H1101" s="50">
        <v>1237.69</v>
      </c>
    </row>
    <row r="1102" spans="1:8" ht="12.75">
      <c r="A1102" s="64"/>
      <c r="B1102" s="7"/>
      <c r="C1102" s="8"/>
      <c r="D1102" s="41"/>
      <c r="E1102" s="9"/>
      <c r="F1102" s="9"/>
      <c r="G1102" s="78"/>
      <c r="H1102" s="50"/>
    </row>
    <row r="1103" spans="1:8" ht="12.75">
      <c r="A1103" s="64"/>
      <c r="B1103" s="14" t="s">
        <v>808</v>
      </c>
      <c r="C1103" s="8">
        <v>39575000</v>
      </c>
      <c r="D1103" s="42"/>
      <c r="E1103" s="23"/>
      <c r="F1103" s="23"/>
      <c r="G1103" s="79"/>
      <c r="H1103" s="71"/>
    </row>
    <row r="1104" spans="1:8" ht="12.75">
      <c r="A1104" s="64"/>
      <c r="B1104" s="14" t="s">
        <v>725</v>
      </c>
      <c r="C1104" s="8"/>
      <c r="D1104" s="43">
        <f>SUM(D1095:D1102)</f>
        <v>39575000</v>
      </c>
      <c r="E1104" s="21">
        <f>SUM(E1095:E1102)</f>
        <v>36963374.03000001</v>
      </c>
      <c r="F1104" s="21"/>
      <c r="G1104" s="80">
        <f>SUM(G1095:G1102)</f>
        <v>2611625.970000001</v>
      </c>
      <c r="H1104" s="72">
        <f>SUM(H1095:H1102)</f>
        <v>2611625.97</v>
      </c>
    </row>
    <row r="1105" spans="1:8" ht="12.75">
      <c r="A1105" s="64"/>
      <c r="B1105" s="15" t="s">
        <v>1265</v>
      </c>
      <c r="C1105" s="8"/>
      <c r="D1105" s="41"/>
      <c r="E1105" s="9"/>
      <c r="F1105" s="56" t="str">
        <f>IF(E1104&gt;D1104,E1104-D1104," ")</f>
        <v> </v>
      </c>
      <c r="G1105" s="82">
        <f>IF(D1104&gt;E1104,D1104-E1104," ")</f>
        <v>2611625.9699999914</v>
      </c>
      <c r="H1105" s="50"/>
    </row>
    <row r="1106" spans="1:8" ht="12.75">
      <c r="A1106" s="64"/>
      <c r="B1106" s="15"/>
      <c r="C1106" s="8"/>
      <c r="D1106" s="41"/>
      <c r="E1106" s="9"/>
      <c r="F1106" s="9"/>
      <c r="G1106" s="78"/>
      <c r="H1106" s="50"/>
    </row>
    <row r="1107" spans="1:8" ht="12.75">
      <c r="A1107" s="64"/>
      <c r="B1107" s="15"/>
      <c r="C1107" s="8"/>
      <c r="D1107" s="41"/>
      <c r="E1107" s="9"/>
      <c r="F1107" s="9"/>
      <c r="G1107" s="78"/>
      <c r="H1107" s="50"/>
    </row>
    <row r="1108" spans="1:8" ht="12.75">
      <c r="A1108" s="64"/>
      <c r="B1108" s="17" t="s">
        <v>809</v>
      </c>
      <c r="C1108" s="8"/>
      <c r="D1108" s="41"/>
      <c r="E1108" s="9"/>
      <c r="F1108" s="9"/>
      <c r="G1108" s="78"/>
      <c r="H1108" s="50"/>
    </row>
    <row r="1109" spans="1:8" ht="12.75">
      <c r="A1109" s="64"/>
      <c r="B1109" s="17" t="s">
        <v>511</v>
      </c>
      <c r="C1109" s="8"/>
      <c r="D1109" s="41"/>
      <c r="E1109" s="9"/>
      <c r="F1109" s="9"/>
      <c r="G1109" s="78"/>
      <c r="H1109" s="50"/>
    </row>
    <row r="1110" spans="1:8" ht="12.75">
      <c r="A1110" s="64"/>
      <c r="B1110" s="7"/>
      <c r="C1110" s="8"/>
      <c r="D1110" s="41"/>
      <c r="E1110" s="9"/>
      <c r="F1110" s="9"/>
      <c r="G1110" s="78"/>
      <c r="H1110" s="50"/>
    </row>
    <row r="1111" spans="1:8" ht="12.75">
      <c r="A1111" s="64"/>
      <c r="B1111" s="17" t="s">
        <v>1263</v>
      </c>
      <c r="C1111" s="8"/>
      <c r="D1111" s="41"/>
      <c r="E1111" s="9"/>
      <c r="F1111" s="9"/>
      <c r="G1111" s="78"/>
      <c r="H1111" s="50"/>
    </row>
    <row r="1112" spans="1:8" ht="12.75">
      <c r="A1112" s="66" t="s">
        <v>810</v>
      </c>
      <c r="B1112" s="7" t="s">
        <v>534</v>
      </c>
      <c r="C1112" s="8">
        <v>165550000</v>
      </c>
      <c r="D1112" s="41">
        <v>168550000</v>
      </c>
      <c r="E1112" s="9">
        <v>171714067.56</v>
      </c>
      <c r="F1112" s="46">
        <f>IF(E1112&gt;D1112,E1112-D1112," ")</f>
        <v>3164067.5600000024</v>
      </c>
      <c r="G1112" s="47" t="str">
        <f>IF(D1112&gt;E1112,D1112-E1112," ")</f>
        <v> </v>
      </c>
      <c r="H1112" s="50">
        <v>-3164067.56</v>
      </c>
    </row>
    <row r="1113" spans="1:8" ht="12.75">
      <c r="A1113" s="66"/>
      <c r="B1113" s="7"/>
      <c r="C1113" s="8"/>
      <c r="D1113" s="41"/>
      <c r="E1113" s="9"/>
      <c r="F1113" s="9"/>
      <c r="G1113" s="78"/>
      <c r="H1113" s="50"/>
    </row>
    <row r="1114" spans="1:8" ht="12.75">
      <c r="A1114" s="66"/>
      <c r="B1114" s="17" t="s">
        <v>1264</v>
      </c>
      <c r="C1114" s="8"/>
      <c r="D1114" s="41"/>
      <c r="E1114" s="9"/>
      <c r="F1114" s="9"/>
      <c r="G1114" s="78"/>
      <c r="H1114" s="50"/>
    </row>
    <row r="1115" spans="1:8" ht="12.75">
      <c r="A1115" s="66" t="s">
        <v>811</v>
      </c>
      <c r="B1115" s="7" t="s">
        <v>555</v>
      </c>
      <c r="C1115" s="8">
        <v>18000000</v>
      </c>
      <c r="D1115" s="41">
        <v>18200000</v>
      </c>
      <c r="E1115" s="9">
        <v>18518842.16</v>
      </c>
      <c r="F1115" s="46">
        <f aca="true" t="shared" si="60" ref="F1115:F1141">IF(E1115&gt;D1115,E1115-D1115," ")</f>
        <v>318842.16000000015</v>
      </c>
      <c r="G1115" s="47" t="str">
        <f aca="true" t="shared" si="61" ref="G1115:G1141">IF(D1115&gt;E1115,D1115-E1115," ")</f>
        <v> </v>
      </c>
      <c r="H1115" s="50">
        <v>-318842.16</v>
      </c>
    </row>
    <row r="1116" spans="1:8" ht="12.75">
      <c r="A1116" s="67" t="s">
        <v>538</v>
      </c>
      <c r="B1116" s="7" t="s">
        <v>579</v>
      </c>
      <c r="C1116" s="8">
        <v>40000</v>
      </c>
      <c r="D1116" s="41">
        <v>40000</v>
      </c>
      <c r="E1116" s="9">
        <v>40000</v>
      </c>
      <c r="F1116" s="46" t="str">
        <f t="shared" si="60"/>
        <v> </v>
      </c>
      <c r="G1116" s="47" t="str">
        <f t="shared" si="61"/>
        <v> </v>
      </c>
      <c r="H1116" s="50">
        <v>0</v>
      </c>
    </row>
    <row r="1117" spans="1:8" ht="12.75">
      <c r="A1117" s="67" t="s">
        <v>1370</v>
      </c>
      <c r="B1117" s="7" t="s">
        <v>812</v>
      </c>
      <c r="C1117" s="8"/>
      <c r="D1117" s="41"/>
      <c r="E1117" s="9"/>
      <c r="F1117" s="46" t="str">
        <f t="shared" si="60"/>
        <v> </v>
      </c>
      <c r="G1117" s="47" t="str">
        <f t="shared" si="61"/>
        <v> </v>
      </c>
      <c r="H1117" s="50"/>
    </row>
    <row r="1118" spans="1:8" ht="12.75">
      <c r="A1118" s="67"/>
      <c r="B1118" s="7" t="s">
        <v>1380</v>
      </c>
      <c r="C1118" s="8">
        <v>70000</v>
      </c>
      <c r="D1118" s="41">
        <v>70000</v>
      </c>
      <c r="E1118" s="9">
        <v>41155</v>
      </c>
      <c r="F1118" s="46" t="str">
        <f t="shared" si="60"/>
        <v> </v>
      </c>
      <c r="G1118" s="47">
        <f t="shared" si="61"/>
        <v>28845</v>
      </c>
      <c r="H1118" s="50">
        <v>28845</v>
      </c>
    </row>
    <row r="1119" spans="1:8" ht="12.75">
      <c r="A1119" s="67" t="s">
        <v>539</v>
      </c>
      <c r="B1119" s="7" t="s">
        <v>556</v>
      </c>
      <c r="C1119" s="8">
        <v>50000</v>
      </c>
      <c r="D1119" s="41">
        <v>140000</v>
      </c>
      <c r="E1119" s="9">
        <v>136886.85</v>
      </c>
      <c r="F1119" s="46" t="str">
        <f t="shared" si="60"/>
        <v> </v>
      </c>
      <c r="G1119" s="47">
        <f t="shared" si="61"/>
        <v>3113.149999999994</v>
      </c>
      <c r="H1119" s="50">
        <v>3113.15</v>
      </c>
    </row>
    <row r="1120" spans="1:8" ht="12.75">
      <c r="A1120" s="67" t="s">
        <v>540</v>
      </c>
      <c r="B1120" s="7" t="s">
        <v>557</v>
      </c>
      <c r="C1120" s="8">
        <v>150000</v>
      </c>
      <c r="D1120" s="41">
        <v>130000</v>
      </c>
      <c r="E1120" s="9">
        <v>124764.23</v>
      </c>
      <c r="F1120" s="46" t="str">
        <f t="shared" si="60"/>
        <v> </v>
      </c>
      <c r="G1120" s="47">
        <f t="shared" si="61"/>
        <v>5235.770000000004</v>
      </c>
      <c r="H1120" s="50">
        <v>5235.77</v>
      </c>
    </row>
    <row r="1121" spans="1:8" ht="12.75">
      <c r="A1121" s="67" t="s">
        <v>541</v>
      </c>
      <c r="B1121" s="7" t="s">
        <v>558</v>
      </c>
      <c r="C1121" s="8">
        <v>1500000</v>
      </c>
      <c r="D1121" s="41">
        <v>1700000</v>
      </c>
      <c r="E1121" s="9">
        <v>2007960.96</v>
      </c>
      <c r="F1121" s="46">
        <f t="shared" si="60"/>
        <v>307960.95999999996</v>
      </c>
      <c r="G1121" s="47" t="str">
        <f t="shared" si="61"/>
        <v> </v>
      </c>
      <c r="H1121" s="50">
        <v>-307960.96</v>
      </c>
    </row>
    <row r="1122" spans="1:8" ht="12.75">
      <c r="A1122" s="67" t="s">
        <v>542</v>
      </c>
      <c r="B1122" s="7" t="s">
        <v>581</v>
      </c>
      <c r="C1122" s="8">
        <v>900000</v>
      </c>
      <c r="D1122" s="41">
        <v>1200000</v>
      </c>
      <c r="E1122" s="9">
        <v>1611292.71</v>
      </c>
      <c r="F1122" s="46">
        <f t="shared" si="60"/>
        <v>411292.70999999996</v>
      </c>
      <c r="G1122" s="47" t="str">
        <f t="shared" si="61"/>
        <v> </v>
      </c>
      <c r="H1122" s="50">
        <v>-411292.71</v>
      </c>
    </row>
    <row r="1123" spans="1:8" ht="12.75">
      <c r="A1123" s="67" t="s">
        <v>543</v>
      </c>
      <c r="B1123" s="7" t="s">
        <v>559</v>
      </c>
      <c r="C1123" s="8">
        <v>100000</v>
      </c>
      <c r="D1123" s="41">
        <v>100000</v>
      </c>
      <c r="E1123" s="9">
        <v>99903.5</v>
      </c>
      <c r="F1123" s="46" t="str">
        <f t="shared" si="60"/>
        <v> </v>
      </c>
      <c r="G1123" s="47">
        <f t="shared" si="61"/>
        <v>96.5</v>
      </c>
      <c r="H1123" s="50">
        <v>96.5</v>
      </c>
    </row>
    <row r="1124" spans="1:8" ht="12.75">
      <c r="A1124" s="67" t="s">
        <v>544</v>
      </c>
      <c r="B1124" s="7" t="s">
        <v>1353</v>
      </c>
      <c r="C1124" s="8"/>
      <c r="D1124" s="41"/>
      <c r="E1124" s="9"/>
      <c r="F1124" s="46" t="str">
        <f t="shared" si="60"/>
        <v> </v>
      </c>
      <c r="G1124" s="47" t="str">
        <f t="shared" si="61"/>
        <v> </v>
      </c>
      <c r="H1124" s="50"/>
    </row>
    <row r="1125" spans="1:8" ht="12.75">
      <c r="A1125" s="67"/>
      <c r="B1125" s="7" t="s">
        <v>790</v>
      </c>
      <c r="C1125" s="8">
        <v>2300000</v>
      </c>
      <c r="D1125" s="41">
        <v>2450000</v>
      </c>
      <c r="E1125" s="9">
        <v>3762021.68</v>
      </c>
      <c r="F1125" s="46">
        <f t="shared" si="60"/>
        <v>1312021.6800000002</v>
      </c>
      <c r="G1125" s="47" t="str">
        <f t="shared" si="61"/>
        <v> </v>
      </c>
      <c r="H1125" s="50">
        <v>-1312021.68</v>
      </c>
    </row>
    <row r="1126" spans="1:8" ht="12.75">
      <c r="A1126" s="67" t="s">
        <v>578</v>
      </c>
      <c r="B1126" s="7" t="s">
        <v>560</v>
      </c>
      <c r="C1126" s="8">
        <v>300000</v>
      </c>
      <c r="D1126" s="41">
        <v>185000</v>
      </c>
      <c r="E1126" s="9">
        <v>131684.5</v>
      </c>
      <c r="F1126" s="46" t="str">
        <f t="shared" si="60"/>
        <v> </v>
      </c>
      <c r="G1126" s="47">
        <f t="shared" si="61"/>
        <v>53315.5</v>
      </c>
      <c r="H1126" s="50">
        <v>53315.5</v>
      </c>
    </row>
    <row r="1127" spans="1:8" ht="12.75">
      <c r="A1127" s="67" t="s">
        <v>545</v>
      </c>
      <c r="B1127" s="7" t="s">
        <v>561</v>
      </c>
      <c r="C1127" s="8">
        <v>750000</v>
      </c>
      <c r="D1127" s="41">
        <v>750000</v>
      </c>
      <c r="E1127" s="9">
        <v>749978.25</v>
      </c>
      <c r="F1127" s="46" t="str">
        <f t="shared" si="60"/>
        <v> </v>
      </c>
      <c r="G1127" s="47">
        <f t="shared" si="61"/>
        <v>21.75</v>
      </c>
      <c r="H1127" s="50">
        <v>21.75</v>
      </c>
    </row>
    <row r="1128" spans="1:8" ht="12.75">
      <c r="A1128" s="67" t="s">
        <v>546</v>
      </c>
      <c r="B1128" s="7" t="s">
        <v>562</v>
      </c>
      <c r="C1128" s="8">
        <v>4000000</v>
      </c>
      <c r="D1128" s="41">
        <v>4000000</v>
      </c>
      <c r="E1128" s="9">
        <v>4798425</v>
      </c>
      <c r="F1128" s="46">
        <f t="shared" si="60"/>
        <v>798425</v>
      </c>
      <c r="G1128" s="47" t="str">
        <f t="shared" si="61"/>
        <v> </v>
      </c>
      <c r="H1128" s="50">
        <v>-798425</v>
      </c>
    </row>
    <row r="1129" spans="1:8" ht="12.75">
      <c r="A1129" s="67" t="s">
        <v>547</v>
      </c>
      <c r="B1129" s="7" t="s">
        <v>563</v>
      </c>
      <c r="C1129" s="8">
        <v>4400000</v>
      </c>
      <c r="D1129" s="41">
        <v>3650000</v>
      </c>
      <c r="E1129" s="9">
        <v>3544422.5</v>
      </c>
      <c r="F1129" s="46" t="str">
        <f t="shared" si="60"/>
        <v> </v>
      </c>
      <c r="G1129" s="47">
        <f t="shared" si="61"/>
        <v>105577.5</v>
      </c>
      <c r="H1129" s="50">
        <v>105577.5</v>
      </c>
    </row>
    <row r="1130" spans="1:8" ht="12.75">
      <c r="A1130" s="67" t="s">
        <v>548</v>
      </c>
      <c r="B1130" s="7" t="s">
        <v>564</v>
      </c>
      <c r="C1130" s="8">
        <v>50000</v>
      </c>
      <c r="D1130" s="41">
        <v>40000</v>
      </c>
      <c r="E1130" s="9">
        <v>37853.15</v>
      </c>
      <c r="F1130" s="46" t="str">
        <f t="shared" si="60"/>
        <v> </v>
      </c>
      <c r="G1130" s="47">
        <f t="shared" si="61"/>
        <v>2146.8499999999985</v>
      </c>
      <c r="H1130" s="50">
        <v>2146.85</v>
      </c>
    </row>
    <row r="1131" spans="1:8" ht="12.75">
      <c r="A1131" s="67" t="s">
        <v>549</v>
      </c>
      <c r="B1131" s="7" t="s">
        <v>565</v>
      </c>
      <c r="C1131" s="8">
        <v>2700000</v>
      </c>
      <c r="D1131" s="41">
        <v>2550000</v>
      </c>
      <c r="E1131" s="9">
        <v>2209077.5</v>
      </c>
      <c r="F1131" s="46" t="str">
        <f t="shared" si="60"/>
        <v> </v>
      </c>
      <c r="G1131" s="47">
        <f t="shared" si="61"/>
        <v>340922.5</v>
      </c>
      <c r="H1131" s="50">
        <v>340922.5</v>
      </c>
    </row>
    <row r="1132" spans="1:8" ht="12.75">
      <c r="A1132" s="67" t="s">
        <v>813</v>
      </c>
      <c r="B1132" s="7" t="s">
        <v>814</v>
      </c>
      <c r="C1132" s="8">
        <v>19000000</v>
      </c>
      <c r="D1132" s="41">
        <v>19000000</v>
      </c>
      <c r="E1132" s="9">
        <v>23647890.35</v>
      </c>
      <c r="F1132" s="46">
        <f t="shared" si="60"/>
        <v>4647890.3500000015</v>
      </c>
      <c r="G1132" s="47" t="str">
        <f t="shared" si="61"/>
        <v> </v>
      </c>
      <c r="H1132" s="50">
        <v>-4647890.35</v>
      </c>
    </row>
    <row r="1133" spans="1:8" ht="12.75">
      <c r="A1133" s="67" t="s">
        <v>551</v>
      </c>
      <c r="B1133" s="7" t="s">
        <v>567</v>
      </c>
      <c r="C1133" s="8">
        <v>10000</v>
      </c>
      <c r="D1133" s="41">
        <v>5000</v>
      </c>
      <c r="E1133" s="9">
        <v>0</v>
      </c>
      <c r="F1133" s="46" t="str">
        <f t="shared" si="60"/>
        <v> </v>
      </c>
      <c r="G1133" s="47">
        <f t="shared" si="61"/>
        <v>5000</v>
      </c>
      <c r="H1133" s="50">
        <v>5000</v>
      </c>
    </row>
    <row r="1134" spans="1:8" ht="12.75">
      <c r="A1134" s="67" t="s">
        <v>553</v>
      </c>
      <c r="B1134" s="7" t="s">
        <v>568</v>
      </c>
      <c r="C1134" s="8">
        <v>170000</v>
      </c>
      <c r="D1134" s="41">
        <v>270000</v>
      </c>
      <c r="E1134" s="9">
        <v>224641.51</v>
      </c>
      <c r="F1134" s="46" t="str">
        <f t="shared" si="60"/>
        <v> </v>
      </c>
      <c r="G1134" s="47">
        <f t="shared" si="61"/>
        <v>45358.48999999999</v>
      </c>
      <c r="H1134" s="50">
        <v>45358.49</v>
      </c>
    </row>
    <row r="1135" spans="1:8" ht="12.75">
      <c r="A1135" s="67" t="s">
        <v>815</v>
      </c>
      <c r="B1135" s="7" t="s">
        <v>816</v>
      </c>
      <c r="C1135" s="8"/>
      <c r="D1135" s="41"/>
      <c r="E1135" s="9"/>
      <c r="F1135" s="46" t="str">
        <f t="shared" si="60"/>
        <v> </v>
      </c>
      <c r="G1135" s="47" t="str">
        <f t="shared" si="61"/>
        <v> </v>
      </c>
      <c r="H1135" s="50"/>
    </row>
    <row r="1136" spans="1:8" ht="12.75">
      <c r="A1136" s="67"/>
      <c r="B1136" s="7" t="s">
        <v>817</v>
      </c>
      <c r="C1136" s="8">
        <v>10</v>
      </c>
      <c r="D1136" s="41">
        <v>10</v>
      </c>
      <c r="E1136" s="9">
        <v>0</v>
      </c>
      <c r="F1136" s="46" t="str">
        <f t="shared" si="60"/>
        <v> </v>
      </c>
      <c r="G1136" s="47">
        <f t="shared" si="61"/>
        <v>10</v>
      </c>
      <c r="H1136" s="50">
        <v>10</v>
      </c>
    </row>
    <row r="1137" spans="1:8" ht="12.75">
      <c r="A1137" s="67" t="s">
        <v>818</v>
      </c>
      <c r="B1137" s="7" t="s">
        <v>819</v>
      </c>
      <c r="C1137" s="8">
        <v>19990</v>
      </c>
      <c r="D1137" s="41">
        <v>9990</v>
      </c>
      <c r="E1137" s="9">
        <v>6446.4</v>
      </c>
      <c r="F1137" s="46" t="str">
        <f t="shared" si="60"/>
        <v> </v>
      </c>
      <c r="G1137" s="47">
        <f t="shared" si="61"/>
        <v>3543.6000000000004</v>
      </c>
      <c r="H1137" s="50">
        <v>3543.6</v>
      </c>
    </row>
    <row r="1138" spans="1:8" ht="12.75">
      <c r="A1138" s="67" t="s">
        <v>1327</v>
      </c>
      <c r="B1138" s="7" t="s">
        <v>1347</v>
      </c>
      <c r="C1138" s="8">
        <v>8000000</v>
      </c>
      <c r="D1138" s="41">
        <v>8000000</v>
      </c>
      <c r="E1138" s="9">
        <v>12111786.3</v>
      </c>
      <c r="F1138" s="46">
        <f t="shared" si="60"/>
        <v>4111786.3000000007</v>
      </c>
      <c r="G1138" s="47" t="str">
        <f t="shared" si="61"/>
        <v> </v>
      </c>
      <c r="H1138" s="50">
        <v>-4111786.3</v>
      </c>
    </row>
    <row r="1139" spans="1:8" ht="12.75">
      <c r="A1139" s="67" t="s">
        <v>591</v>
      </c>
      <c r="B1139" s="7" t="s">
        <v>1750</v>
      </c>
      <c r="C1139" s="8"/>
      <c r="D1139" s="41"/>
      <c r="E1139" s="9"/>
      <c r="F1139" s="46" t="str">
        <f t="shared" si="60"/>
        <v> </v>
      </c>
      <c r="G1139" s="47" t="str">
        <f t="shared" si="61"/>
        <v> </v>
      </c>
      <c r="H1139" s="50"/>
    </row>
    <row r="1140" spans="1:8" ht="12.75">
      <c r="A1140" s="67"/>
      <c r="B1140" s="7" t="s">
        <v>820</v>
      </c>
      <c r="C1140" s="8">
        <v>40000</v>
      </c>
      <c r="D1140" s="41">
        <v>60000</v>
      </c>
      <c r="E1140" s="9">
        <v>60000</v>
      </c>
      <c r="F1140" s="46" t="str">
        <f t="shared" si="60"/>
        <v> </v>
      </c>
      <c r="G1140" s="47" t="str">
        <f t="shared" si="61"/>
        <v> </v>
      </c>
      <c r="H1140" s="50">
        <v>0</v>
      </c>
    </row>
    <row r="1141" spans="1:8" ht="12.75">
      <c r="A1141" s="67"/>
      <c r="B1141" s="7"/>
      <c r="C1141" s="8"/>
      <c r="D1141" s="41"/>
      <c r="E1141" s="9"/>
      <c r="F1141" s="46" t="str">
        <f t="shared" si="60"/>
        <v> </v>
      </c>
      <c r="G1141" s="47" t="str">
        <f t="shared" si="61"/>
        <v> </v>
      </c>
      <c r="H1141" s="50"/>
    </row>
    <row r="1142" spans="1:8" ht="12.75">
      <c r="A1142" s="64"/>
      <c r="B1142" s="14" t="s">
        <v>821</v>
      </c>
      <c r="C1142" s="8"/>
      <c r="D1142" s="42"/>
      <c r="E1142" s="23"/>
      <c r="F1142" s="23"/>
      <c r="G1142" s="79"/>
      <c r="H1142" s="71"/>
    </row>
    <row r="1143" spans="1:8" ht="12.75">
      <c r="A1143" s="64"/>
      <c r="B1143" s="14" t="s">
        <v>511</v>
      </c>
      <c r="C1143" s="8">
        <v>228100000</v>
      </c>
      <c r="D1143" s="43">
        <f>SUM(D1112:D1141)</f>
        <v>231100000</v>
      </c>
      <c r="E1143" s="21">
        <f>SUM(E1112:E1141)</f>
        <v>245579100.11</v>
      </c>
      <c r="F1143" s="21">
        <f>SUM(F1112:F1141)</f>
        <v>15072286.720000004</v>
      </c>
      <c r="G1143" s="80">
        <f>SUM(G1112:G1141)</f>
        <v>593186.61</v>
      </c>
      <c r="H1143" s="72">
        <f>SUM(H1112:H1141)</f>
        <v>-14479100.11</v>
      </c>
    </row>
    <row r="1144" spans="1:8" ht="12.75">
      <c r="A1144" s="2"/>
      <c r="B1144" s="28" t="s">
        <v>460</v>
      </c>
      <c r="C1144" s="1"/>
      <c r="D1144" s="45"/>
      <c r="E1144" s="4"/>
      <c r="F1144" s="85">
        <f>IF(E1143&gt;D1143,E1143-D1143," ")</f>
        <v>14479100.110000014</v>
      </c>
      <c r="G1144" s="58" t="str">
        <f>IF(D1143&gt;E1143,D1143-E1143," ")</f>
        <v> </v>
      </c>
      <c r="H1144" s="50">
        <f>F1143-G1143</f>
        <v>14479100.110000005</v>
      </c>
    </row>
    <row r="1145" spans="1:8" ht="12.75">
      <c r="A1145" s="2"/>
      <c r="B1145" s="3"/>
      <c r="C1145" s="1"/>
      <c r="D1145" s="45"/>
      <c r="E1145" s="4"/>
      <c r="F1145" s="4"/>
      <c r="G1145" s="4"/>
      <c r="H1145" s="50"/>
    </row>
    <row r="1146" spans="1:8" ht="12.75">
      <c r="A1146" s="2"/>
      <c r="B1146" s="3"/>
      <c r="C1146" s="1"/>
      <c r="D1146" s="45"/>
      <c r="E1146" s="4"/>
      <c r="F1146" s="4"/>
      <c r="G1146" s="4"/>
      <c r="H1146" s="50"/>
    </row>
    <row r="1147" spans="1:8" ht="12.75">
      <c r="A1147" s="2"/>
      <c r="B1147" s="54"/>
      <c r="C1147" s="1"/>
      <c r="D1147" s="45"/>
      <c r="E1147" s="4"/>
      <c r="F1147" s="4"/>
      <c r="G1147" s="4"/>
      <c r="H1147" s="50"/>
    </row>
    <row r="1148" spans="1:8" ht="12.75">
      <c r="A1148" s="64"/>
      <c r="B1148" s="7"/>
      <c r="C1148" s="8"/>
      <c r="D1148" s="41"/>
      <c r="E1148" s="9"/>
      <c r="F1148" s="9"/>
      <c r="G1148" s="78"/>
      <c r="H1148" s="50"/>
    </row>
    <row r="1149" spans="1:8" ht="12.75">
      <c r="A1149" s="64"/>
      <c r="B1149" s="17" t="s">
        <v>1751</v>
      </c>
      <c r="C1149" s="8"/>
      <c r="D1149" s="41"/>
      <c r="E1149" s="9"/>
      <c r="F1149" s="9"/>
      <c r="G1149" s="78"/>
      <c r="H1149" s="50"/>
    </row>
    <row r="1150" spans="1:8" ht="12.75">
      <c r="A1150" s="64"/>
      <c r="B1150" s="17" t="s">
        <v>1752</v>
      </c>
      <c r="C1150" s="8"/>
      <c r="D1150" s="41"/>
      <c r="E1150" s="9"/>
      <c r="F1150" s="9"/>
      <c r="G1150" s="78"/>
      <c r="H1150" s="50"/>
    </row>
    <row r="1151" spans="1:8" ht="12.75">
      <c r="A1151" s="64"/>
      <c r="B1151" s="17" t="s">
        <v>822</v>
      </c>
      <c r="C1151" s="8"/>
      <c r="D1151" s="41"/>
      <c r="E1151" s="9"/>
      <c r="F1151" s="9"/>
      <c r="G1151" s="78"/>
      <c r="H1151" s="50"/>
    </row>
    <row r="1152" spans="1:8" ht="12.75">
      <c r="A1152" s="64"/>
      <c r="B1152" s="14"/>
      <c r="C1152" s="8"/>
      <c r="D1152" s="41"/>
      <c r="E1152" s="9"/>
      <c r="F1152" s="9"/>
      <c r="G1152" s="78"/>
      <c r="H1152" s="50"/>
    </row>
    <row r="1153" spans="1:8" ht="12.75">
      <c r="A1153" s="64"/>
      <c r="B1153" s="17" t="s">
        <v>1282</v>
      </c>
      <c r="C1153" s="8"/>
      <c r="D1153" s="41"/>
      <c r="E1153" s="9"/>
      <c r="F1153" s="9"/>
      <c r="G1153" s="78"/>
      <c r="H1153" s="50"/>
    </row>
    <row r="1154" spans="1:8" ht="12.75">
      <c r="A1154" s="64"/>
      <c r="B1154" s="14"/>
      <c r="C1154" s="8"/>
      <c r="D1154" s="41"/>
      <c r="E1154" s="9"/>
      <c r="F1154" s="9"/>
      <c r="G1154" s="78"/>
      <c r="H1154" s="50"/>
    </row>
    <row r="1155" spans="1:8" ht="12.75">
      <c r="A1155" s="64"/>
      <c r="B1155" s="17" t="s">
        <v>1263</v>
      </c>
      <c r="C1155" s="8"/>
      <c r="D1155" s="41"/>
      <c r="E1155" s="9"/>
      <c r="F1155" s="9"/>
      <c r="G1155" s="78"/>
      <c r="H1155" s="50"/>
    </row>
    <row r="1156" spans="1:8" ht="12.75">
      <c r="A1156" s="66" t="s">
        <v>823</v>
      </c>
      <c r="B1156" s="7" t="s">
        <v>534</v>
      </c>
      <c r="C1156" s="8">
        <v>290826000</v>
      </c>
      <c r="D1156" s="41">
        <v>295326000</v>
      </c>
      <c r="E1156" s="9">
        <v>300659348.96</v>
      </c>
      <c r="F1156" s="46">
        <f>IF(E1156&gt;D1156,E1156-D1156," ")</f>
        <v>5333348.959999979</v>
      </c>
      <c r="G1156" s="47" t="str">
        <f>IF(D1156&gt;E1156,D1156-E1156," ")</f>
        <v> </v>
      </c>
      <c r="H1156" s="50">
        <v>-5333348.96</v>
      </c>
    </row>
    <row r="1157" spans="1:8" ht="12.75">
      <c r="A1157" s="66"/>
      <c r="B1157" s="7"/>
      <c r="C1157" s="8"/>
      <c r="D1157" s="41"/>
      <c r="E1157" s="9"/>
      <c r="F1157" s="9"/>
      <c r="G1157" s="78"/>
      <c r="H1157" s="50"/>
    </row>
    <row r="1158" spans="1:8" ht="12.75">
      <c r="A1158" s="66"/>
      <c r="B1158" s="17" t="s">
        <v>1264</v>
      </c>
      <c r="C1158" s="8"/>
      <c r="D1158" s="41"/>
      <c r="E1158" s="9"/>
      <c r="F1158" s="9"/>
      <c r="G1158" s="78"/>
      <c r="H1158" s="50"/>
    </row>
    <row r="1159" spans="1:8" ht="12.75">
      <c r="A1159" s="66" t="s">
        <v>824</v>
      </c>
      <c r="B1159" s="7" t="s">
        <v>554</v>
      </c>
      <c r="C1159" s="8">
        <v>510000</v>
      </c>
      <c r="D1159" s="41">
        <v>660000</v>
      </c>
      <c r="E1159" s="9">
        <v>613170.31</v>
      </c>
      <c r="F1159" s="46" t="str">
        <f aca="true" t="shared" si="62" ref="F1159:F1202">IF(E1159&gt;D1159,E1159-D1159," ")</f>
        <v> </v>
      </c>
      <c r="G1159" s="47">
        <f aca="true" t="shared" si="63" ref="G1159:G1202">IF(D1159&gt;E1159,D1159-E1159," ")</f>
        <v>46829.689999999944</v>
      </c>
      <c r="H1159" s="50">
        <v>46829.69</v>
      </c>
    </row>
    <row r="1160" spans="1:8" ht="12.75">
      <c r="A1160" s="67" t="s">
        <v>536</v>
      </c>
      <c r="B1160" s="7" t="s">
        <v>555</v>
      </c>
      <c r="C1160" s="8">
        <v>12770000</v>
      </c>
      <c r="D1160" s="41">
        <v>12270000</v>
      </c>
      <c r="E1160" s="9">
        <v>11785902.26</v>
      </c>
      <c r="F1160" s="46" t="str">
        <f t="shared" si="62"/>
        <v> </v>
      </c>
      <c r="G1160" s="47">
        <f t="shared" si="63"/>
        <v>484097.7400000002</v>
      </c>
      <c r="H1160" s="50">
        <v>484097.74</v>
      </c>
    </row>
    <row r="1161" spans="1:8" ht="12.75">
      <c r="A1161" s="67" t="s">
        <v>538</v>
      </c>
      <c r="B1161" s="7" t="s">
        <v>579</v>
      </c>
      <c r="C1161" s="8">
        <v>215000</v>
      </c>
      <c r="D1161" s="41">
        <v>215000</v>
      </c>
      <c r="E1161" s="9">
        <v>196900</v>
      </c>
      <c r="F1161" s="46" t="str">
        <f t="shared" si="62"/>
        <v> </v>
      </c>
      <c r="G1161" s="47">
        <f t="shared" si="63"/>
        <v>18100</v>
      </c>
      <c r="H1161" s="50">
        <v>18100</v>
      </c>
    </row>
    <row r="1162" spans="1:8" ht="12.75">
      <c r="A1162" s="67" t="s">
        <v>1370</v>
      </c>
      <c r="B1162" s="7" t="s">
        <v>812</v>
      </c>
      <c r="C1162" s="8"/>
      <c r="D1162" s="41"/>
      <c r="E1162" s="9"/>
      <c r="F1162" s="46" t="str">
        <f t="shared" si="62"/>
        <v> </v>
      </c>
      <c r="G1162" s="47" t="str">
        <f t="shared" si="63"/>
        <v> </v>
      </c>
      <c r="H1162" s="50"/>
    </row>
    <row r="1163" spans="1:8" ht="12.75">
      <c r="A1163" s="67"/>
      <c r="B1163" s="7" t="s">
        <v>1380</v>
      </c>
      <c r="C1163" s="8">
        <v>700000</v>
      </c>
      <c r="D1163" s="41">
        <v>700000</v>
      </c>
      <c r="E1163" s="9">
        <v>527500</v>
      </c>
      <c r="F1163" s="46" t="str">
        <f t="shared" si="62"/>
        <v> </v>
      </c>
      <c r="G1163" s="47">
        <f t="shared" si="63"/>
        <v>172500</v>
      </c>
      <c r="H1163" s="50">
        <v>172500</v>
      </c>
    </row>
    <row r="1164" spans="1:8" ht="12.75">
      <c r="A1164" s="67" t="s">
        <v>539</v>
      </c>
      <c r="B1164" s="7" t="s">
        <v>556</v>
      </c>
      <c r="C1164" s="8">
        <v>2500000</v>
      </c>
      <c r="D1164" s="41">
        <v>5000000</v>
      </c>
      <c r="E1164" s="9">
        <v>4988232.65</v>
      </c>
      <c r="F1164" s="46" t="str">
        <f t="shared" si="62"/>
        <v> </v>
      </c>
      <c r="G1164" s="47">
        <f t="shared" si="63"/>
        <v>11767.349999999627</v>
      </c>
      <c r="H1164" s="50">
        <v>11767.35</v>
      </c>
    </row>
    <row r="1165" spans="1:8" ht="12.75">
      <c r="A1165" s="67" t="s">
        <v>540</v>
      </c>
      <c r="B1165" s="7" t="s">
        <v>557</v>
      </c>
      <c r="C1165" s="8">
        <v>3442000</v>
      </c>
      <c r="D1165" s="41">
        <v>3442000</v>
      </c>
      <c r="E1165" s="9">
        <v>2700537.24</v>
      </c>
      <c r="F1165" s="46" t="str">
        <f t="shared" si="62"/>
        <v> </v>
      </c>
      <c r="G1165" s="47">
        <f t="shared" si="63"/>
        <v>741462.7599999998</v>
      </c>
      <c r="H1165" s="50">
        <v>741462.76</v>
      </c>
    </row>
    <row r="1166" spans="1:8" ht="12.75">
      <c r="A1166" s="67" t="s">
        <v>541</v>
      </c>
      <c r="B1166" s="7" t="s">
        <v>558</v>
      </c>
      <c r="C1166" s="8">
        <v>3370000</v>
      </c>
      <c r="D1166" s="41">
        <v>3870000</v>
      </c>
      <c r="E1166" s="9">
        <v>3821030.26</v>
      </c>
      <c r="F1166" s="46" t="str">
        <f t="shared" si="62"/>
        <v> </v>
      </c>
      <c r="G1166" s="47">
        <f t="shared" si="63"/>
        <v>48969.74000000022</v>
      </c>
      <c r="H1166" s="50">
        <v>48969.74</v>
      </c>
    </row>
    <row r="1167" spans="1:8" ht="12.75">
      <c r="A1167" s="67" t="s">
        <v>577</v>
      </c>
      <c r="B1167" s="7" t="s">
        <v>580</v>
      </c>
      <c r="C1167" s="8">
        <v>5070000</v>
      </c>
      <c r="D1167" s="41">
        <v>5545000</v>
      </c>
      <c r="E1167" s="9">
        <v>5528536.75</v>
      </c>
      <c r="F1167" s="46" t="str">
        <f t="shared" si="62"/>
        <v> </v>
      </c>
      <c r="G1167" s="47">
        <f t="shared" si="63"/>
        <v>16463.25</v>
      </c>
      <c r="H1167" s="50">
        <v>16463.25</v>
      </c>
    </row>
    <row r="1168" spans="1:8" ht="12.75">
      <c r="A1168" s="67" t="s">
        <v>542</v>
      </c>
      <c r="B1168" s="7" t="s">
        <v>581</v>
      </c>
      <c r="C1168" s="8">
        <v>1525000</v>
      </c>
      <c r="D1168" s="41">
        <v>2325000</v>
      </c>
      <c r="E1168" s="9">
        <v>2249084.03</v>
      </c>
      <c r="F1168" s="46" t="str">
        <f t="shared" si="62"/>
        <v> </v>
      </c>
      <c r="G1168" s="47">
        <f t="shared" si="63"/>
        <v>75915.9700000002</v>
      </c>
      <c r="H1168" s="50">
        <v>75915.97</v>
      </c>
    </row>
    <row r="1169" spans="1:8" ht="12.75">
      <c r="A1169" s="67" t="s">
        <v>543</v>
      </c>
      <c r="B1169" s="7" t="s">
        <v>559</v>
      </c>
      <c r="C1169" s="8">
        <v>870000</v>
      </c>
      <c r="D1169" s="41">
        <v>870000</v>
      </c>
      <c r="E1169" s="9">
        <v>655791.8</v>
      </c>
      <c r="F1169" s="46" t="str">
        <f t="shared" si="62"/>
        <v> </v>
      </c>
      <c r="G1169" s="47">
        <f t="shared" si="63"/>
        <v>214208.19999999995</v>
      </c>
      <c r="H1169" s="50">
        <v>214208.2</v>
      </c>
    </row>
    <row r="1170" spans="1:8" ht="12.75">
      <c r="A1170" s="67" t="s">
        <v>544</v>
      </c>
      <c r="B1170" s="7" t="s">
        <v>1353</v>
      </c>
      <c r="C1170" s="8"/>
      <c r="D1170" s="41"/>
      <c r="E1170" s="9"/>
      <c r="F1170" s="46" t="str">
        <f t="shared" si="62"/>
        <v> </v>
      </c>
      <c r="G1170" s="47" t="str">
        <f t="shared" si="63"/>
        <v> </v>
      </c>
      <c r="H1170" s="50"/>
    </row>
    <row r="1171" spans="1:8" ht="12.75">
      <c r="A1171" s="67"/>
      <c r="B1171" s="7" t="s">
        <v>790</v>
      </c>
      <c r="C1171" s="8">
        <v>1240000</v>
      </c>
      <c r="D1171" s="41">
        <v>1240000</v>
      </c>
      <c r="E1171" s="9">
        <v>972123.39</v>
      </c>
      <c r="F1171" s="46" t="str">
        <f t="shared" si="62"/>
        <v> </v>
      </c>
      <c r="G1171" s="47">
        <f t="shared" si="63"/>
        <v>267876.61</v>
      </c>
      <c r="H1171" s="50">
        <v>267876.61</v>
      </c>
    </row>
    <row r="1172" spans="1:8" ht="12.75">
      <c r="A1172" s="67" t="s">
        <v>578</v>
      </c>
      <c r="B1172" s="7" t="s">
        <v>910</v>
      </c>
      <c r="C1172" s="8">
        <v>6150000</v>
      </c>
      <c r="D1172" s="41">
        <v>4360000</v>
      </c>
      <c r="E1172" s="9">
        <v>2854934.55</v>
      </c>
      <c r="F1172" s="46" t="str">
        <f t="shared" si="62"/>
        <v> </v>
      </c>
      <c r="G1172" s="47">
        <f t="shared" si="63"/>
        <v>1505065.4500000002</v>
      </c>
      <c r="H1172" s="50">
        <v>1505065.45</v>
      </c>
    </row>
    <row r="1173" spans="1:8" ht="12.75">
      <c r="A1173" s="67" t="s">
        <v>545</v>
      </c>
      <c r="B1173" s="7" t="s">
        <v>561</v>
      </c>
      <c r="C1173" s="8">
        <v>1650000</v>
      </c>
      <c r="D1173" s="41">
        <v>1650000</v>
      </c>
      <c r="E1173" s="9">
        <v>722528.85</v>
      </c>
      <c r="F1173" s="46" t="str">
        <f t="shared" si="62"/>
        <v> </v>
      </c>
      <c r="G1173" s="47">
        <f t="shared" si="63"/>
        <v>927471.15</v>
      </c>
      <c r="H1173" s="50">
        <v>927471.15</v>
      </c>
    </row>
    <row r="1174" spans="1:8" ht="12.75">
      <c r="A1174" s="67" t="s">
        <v>546</v>
      </c>
      <c r="B1174" s="7" t="s">
        <v>562</v>
      </c>
      <c r="C1174" s="8">
        <v>3000000</v>
      </c>
      <c r="D1174" s="41">
        <v>3000000</v>
      </c>
      <c r="E1174" s="9">
        <v>2449323.55</v>
      </c>
      <c r="F1174" s="46" t="str">
        <f t="shared" si="62"/>
        <v> </v>
      </c>
      <c r="G1174" s="47">
        <f t="shared" si="63"/>
        <v>550676.4500000002</v>
      </c>
      <c r="H1174" s="50">
        <v>550676.45</v>
      </c>
    </row>
    <row r="1175" spans="1:8" ht="12.75">
      <c r="A1175" s="67" t="s">
        <v>547</v>
      </c>
      <c r="B1175" s="7" t="s">
        <v>563</v>
      </c>
      <c r="C1175" s="8">
        <v>5000</v>
      </c>
      <c r="D1175" s="41">
        <v>6000</v>
      </c>
      <c r="E1175" s="9">
        <v>5077.95</v>
      </c>
      <c r="F1175" s="46" t="str">
        <f t="shared" si="62"/>
        <v> </v>
      </c>
      <c r="G1175" s="47">
        <f t="shared" si="63"/>
        <v>922.0500000000002</v>
      </c>
      <c r="H1175" s="50">
        <v>922.05</v>
      </c>
    </row>
    <row r="1176" spans="1:8" ht="12.75">
      <c r="A1176" s="67" t="s">
        <v>548</v>
      </c>
      <c r="B1176" s="7" t="s">
        <v>564</v>
      </c>
      <c r="C1176" s="8">
        <v>1670000</v>
      </c>
      <c r="D1176" s="41">
        <v>1670000</v>
      </c>
      <c r="E1176" s="9">
        <v>1035533.92</v>
      </c>
      <c r="F1176" s="46" t="str">
        <f t="shared" si="62"/>
        <v> </v>
      </c>
      <c r="G1176" s="47">
        <f t="shared" si="63"/>
        <v>634466.08</v>
      </c>
      <c r="H1176" s="50">
        <v>634466.08</v>
      </c>
    </row>
    <row r="1177" spans="1:8" ht="12.75">
      <c r="A1177" s="67" t="s">
        <v>549</v>
      </c>
      <c r="B1177" s="7" t="s">
        <v>565</v>
      </c>
      <c r="C1177" s="8">
        <v>1048000</v>
      </c>
      <c r="D1177" s="41">
        <v>1188000</v>
      </c>
      <c r="E1177" s="9">
        <v>1186437</v>
      </c>
      <c r="F1177" s="46" t="str">
        <f t="shared" si="62"/>
        <v> </v>
      </c>
      <c r="G1177" s="47">
        <f t="shared" si="63"/>
        <v>1563</v>
      </c>
      <c r="H1177" s="50">
        <v>1563</v>
      </c>
    </row>
    <row r="1178" spans="1:8" ht="12.75">
      <c r="A1178" s="67" t="s">
        <v>588</v>
      </c>
      <c r="B1178" s="7" t="s">
        <v>1385</v>
      </c>
      <c r="C1178" s="8">
        <v>225000</v>
      </c>
      <c r="D1178" s="41">
        <v>225000</v>
      </c>
      <c r="E1178" s="9">
        <v>193180</v>
      </c>
      <c r="F1178" s="46" t="str">
        <f t="shared" si="62"/>
        <v> </v>
      </c>
      <c r="G1178" s="47">
        <f t="shared" si="63"/>
        <v>31820</v>
      </c>
      <c r="H1178" s="50">
        <v>31820</v>
      </c>
    </row>
    <row r="1179" spans="1:8" ht="12.75">
      <c r="A1179" s="67" t="s">
        <v>551</v>
      </c>
      <c r="B1179" s="7" t="s">
        <v>567</v>
      </c>
      <c r="C1179" s="8">
        <v>575000</v>
      </c>
      <c r="D1179" s="41">
        <v>575000</v>
      </c>
      <c r="E1179" s="9">
        <v>80100</v>
      </c>
      <c r="F1179" s="46" t="str">
        <f t="shared" si="62"/>
        <v> </v>
      </c>
      <c r="G1179" s="47">
        <f t="shared" si="63"/>
        <v>494900</v>
      </c>
      <c r="H1179" s="50">
        <v>494900</v>
      </c>
    </row>
    <row r="1180" spans="1:8" ht="12.75">
      <c r="A1180" s="67" t="s">
        <v>825</v>
      </c>
      <c r="B1180" s="7" t="s">
        <v>826</v>
      </c>
      <c r="C1180" s="8">
        <v>2000000</v>
      </c>
      <c r="D1180" s="41">
        <v>2500000</v>
      </c>
      <c r="E1180" s="9">
        <v>2328273.83</v>
      </c>
      <c r="F1180" s="46" t="str">
        <f t="shared" si="62"/>
        <v> </v>
      </c>
      <c r="G1180" s="47">
        <f t="shared" si="63"/>
        <v>171726.16999999993</v>
      </c>
      <c r="H1180" s="50">
        <v>171726.17</v>
      </c>
    </row>
    <row r="1181" spans="1:8" ht="12.75">
      <c r="A1181" s="67" t="s">
        <v>827</v>
      </c>
      <c r="B1181" s="7" t="s">
        <v>828</v>
      </c>
      <c r="C1181" s="8">
        <v>7500000</v>
      </c>
      <c r="D1181" s="41">
        <v>5154000</v>
      </c>
      <c r="E1181" s="9">
        <v>3279595.1</v>
      </c>
      <c r="F1181" s="46" t="str">
        <f t="shared" si="62"/>
        <v> </v>
      </c>
      <c r="G1181" s="47">
        <f t="shared" si="63"/>
        <v>1874404.9</v>
      </c>
      <c r="H1181" s="50">
        <v>1874404.9</v>
      </c>
    </row>
    <row r="1182" spans="1:8" ht="12.75">
      <c r="A1182" s="67" t="s">
        <v>829</v>
      </c>
      <c r="B1182" s="7" t="s">
        <v>830</v>
      </c>
      <c r="C1182" s="8"/>
      <c r="D1182" s="41"/>
      <c r="E1182" s="9"/>
      <c r="F1182" s="46" t="str">
        <f t="shared" si="62"/>
        <v> </v>
      </c>
      <c r="G1182" s="47" t="str">
        <f t="shared" si="63"/>
        <v> </v>
      </c>
      <c r="H1182" s="50"/>
    </row>
    <row r="1183" spans="1:8" ht="12.75">
      <c r="A1183" s="67"/>
      <c r="B1183" s="7" t="s">
        <v>348</v>
      </c>
      <c r="C1183" s="8">
        <v>1000000</v>
      </c>
      <c r="D1183" s="41">
        <v>1000000</v>
      </c>
      <c r="E1183" s="9">
        <v>0</v>
      </c>
      <c r="F1183" s="46" t="str">
        <f t="shared" si="62"/>
        <v> </v>
      </c>
      <c r="G1183" s="47">
        <f t="shared" si="63"/>
        <v>1000000</v>
      </c>
      <c r="H1183" s="50">
        <v>1000000</v>
      </c>
    </row>
    <row r="1184" spans="1:8" ht="12.75">
      <c r="A1184" s="67" t="s">
        <v>552</v>
      </c>
      <c r="B1184" s="7" t="s">
        <v>582</v>
      </c>
      <c r="C1184" s="8">
        <v>291970</v>
      </c>
      <c r="D1184" s="41">
        <v>361970</v>
      </c>
      <c r="E1184" s="9">
        <v>331506.81</v>
      </c>
      <c r="F1184" s="46" t="str">
        <f t="shared" si="62"/>
        <v> </v>
      </c>
      <c r="G1184" s="47">
        <f t="shared" si="63"/>
        <v>30463.190000000002</v>
      </c>
      <c r="H1184" s="50">
        <v>30463.19</v>
      </c>
    </row>
    <row r="1185" spans="1:8" ht="12.75">
      <c r="A1185" s="67" t="s">
        <v>553</v>
      </c>
      <c r="B1185" s="7" t="s">
        <v>568</v>
      </c>
      <c r="C1185" s="8">
        <v>2550000</v>
      </c>
      <c r="D1185" s="41">
        <v>2550000</v>
      </c>
      <c r="E1185" s="9">
        <v>2302418.28</v>
      </c>
      <c r="F1185" s="46" t="str">
        <f t="shared" si="62"/>
        <v> </v>
      </c>
      <c r="G1185" s="47">
        <f t="shared" si="63"/>
        <v>247581.7200000002</v>
      </c>
      <c r="H1185" s="50">
        <v>247581.72</v>
      </c>
    </row>
    <row r="1186" spans="1:8" ht="12.75">
      <c r="A1186" s="67" t="s">
        <v>1327</v>
      </c>
      <c r="B1186" s="7" t="s">
        <v>1347</v>
      </c>
      <c r="C1186" s="8">
        <v>300000</v>
      </c>
      <c r="D1186" s="41">
        <v>300000</v>
      </c>
      <c r="E1186" s="9">
        <v>281317</v>
      </c>
      <c r="F1186" s="46" t="str">
        <f t="shared" si="62"/>
        <v> </v>
      </c>
      <c r="G1186" s="47">
        <f t="shared" si="63"/>
        <v>18683</v>
      </c>
      <c r="H1186" s="50">
        <v>18683</v>
      </c>
    </row>
    <row r="1187" spans="1:8" ht="12.75">
      <c r="A1187" s="67" t="s">
        <v>831</v>
      </c>
      <c r="B1187" s="7" t="s">
        <v>832</v>
      </c>
      <c r="C1187" s="8">
        <v>10</v>
      </c>
      <c r="D1187" s="41">
        <v>10</v>
      </c>
      <c r="E1187" s="9">
        <v>0</v>
      </c>
      <c r="F1187" s="46" t="str">
        <f t="shared" si="62"/>
        <v> </v>
      </c>
      <c r="G1187" s="47">
        <f t="shared" si="63"/>
        <v>10</v>
      </c>
      <c r="H1187" s="50">
        <v>10</v>
      </c>
    </row>
    <row r="1188" spans="1:8" ht="12.75">
      <c r="A1188" s="67" t="s">
        <v>833</v>
      </c>
      <c r="B1188" s="7" t="s">
        <v>1488</v>
      </c>
      <c r="C1188" s="8">
        <v>12000000</v>
      </c>
      <c r="D1188" s="41">
        <v>11036000</v>
      </c>
      <c r="E1188" s="9">
        <v>9338800</v>
      </c>
      <c r="F1188" s="46" t="str">
        <f t="shared" si="62"/>
        <v> </v>
      </c>
      <c r="G1188" s="47">
        <f t="shared" si="63"/>
        <v>1697200</v>
      </c>
      <c r="H1188" s="50">
        <v>1697200</v>
      </c>
    </row>
    <row r="1189" spans="1:8" ht="12.75">
      <c r="A1189" s="67" t="s">
        <v>863</v>
      </c>
      <c r="B1189" s="7" t="s">
        <v>865</v>
      </c>
      <c r="C1189" s="8">
        <v>500000</v>
      </c>
      <c r="D1189" s="41">
        <v>500000</v>
      </c>
      <c r="E1189" s="9">
        <v>0</v>
      </c>
      <c r="F1189" s="46" t="str">
        <f t="shared" si="62"/>
        <v> </v>
      </c>
      <c r="G1189" s="47">
        <f t="shared" si="63"/>
        <v>500000</v>
      </c>
      <c r="H1189" s="50">
        <v>500000</v>
      </c>
    </row>
    <row r="1190" spans="1:8" ht="12.75">
      <c r="A1190" s="67" t="s">
        <v>1489</v>
      </c>
      <c r="B1190" s="7" t="s">
        <v>1753</v>
      </c>
      <c r="C1190" s="8"/>
      <c r="D1190" s="41"/>
      <c r="E1190" s="9"/>
      <c r="F1190" s="46" t="str">
        <f t="shared" si="62"/>
        <v> </v>
      </c>
      <c r="G1190" s="47" t="str">
        <f t="shared" si="63"/>
        <v> </v>
      </c>
      <c r="H1190" s="50"/>
    </row>
    <row r="1191" spans="1:8" ht="12.75">
      <c r="A1191" s="67"/>
      <c r="B1191" s="7" t="s">
        <v>1490</v>
      </c>
      <c r="C1191" s="8">
        <v>10</v>
      </c>
      <c r="D1191" s="41">
        <v>10</v>
      </c>
      <c r="E1191" s="9">
        <v>0</v>
      </c>
      <c r="F1191" s="46" t="str">
        <f t="shared" si="62"/>
        <v> </v>
      </c>
      <c r="G1191" s="47">
        <f t="shared" si="63"/>
        <v>10</v>
      </c>
      <c r="H1191" s="50">
        <v>10</v>
      </c>
    </row>
    <row r="1192" spans="1:8" ht="12.75">
      <c r="A1192" s="67" t="s">
        <v>1329</v>
      </c>
      <c r="B1192" s="7" t="s">
        <v>1491</v>
      </c>
      <c r="C1192" s="8"/>
      <c r="D1192" s="41"/>
      <c r="E1192" s="9"/>
      <c r="F1192" s="46" t="str">
        <f t="shared" si="62"/>
        <v> </v>
      </c>
      <c r="G1192" s="47" t="str">
        <f t="shared" si="63"/>
        <v> </v>
      </c>
      <c r="H1192" s="50"/>
    </row>
    <row r="1193" spans="1:8" ht="12.75">
      <c r="A1193" s="67"/>
      <c r="B1193" s="7" t="s">
        <v>1492</v>
      </c>
      <c r="C1193" s="8">
        <v>8000000</v>
      </c>
      <c r="D1193" s="41">
        <v>8000000</v>
      </c>
      <c r="E1193" s="9">
        <v>5500000</v>
      </c>
      <c r="F1193" s="46" t="str">
        <f t="shared" si="62"/>
        <v> </v>
      </c>
      <c r="G1193" s="47">
        <f t="shared" si="63"/>
        <v>2500000</v>
      </c>
      <c r="H1193" s="50">
        <v>2500000</v>
      </c>
    </row>
    <row r="1194" spans="1:8" ht="12.75">
      <c r="A1194" s="67" t="s">
        <v>1493</v>
      </c>
      <c r="B1194" s="7" t="s">
        <v>1494</v>
      </c>
      <c r="C1194" s="8">
        <v>7000000</v>
      </c>
      <c r="D1194" s="41">
        <v>3000000</v>
      </c>
      <c r="E1194" s="9">
        <v>0</v>
      </c>
      <c r="F1194" s="46" t="str">
        <f t="shared" si="62"/>
        <v> </v>
      </c>
      <c r="G1194" s="47">
        <f t="shared" si="63"/>
        <v>3000000</v>
      </c>
      <c r="H1194" s="50">
        <v>3000000</v>
      </c>
    </row>
    <row r="1195" spans="1:8" ht="12.75">
      <c r="A1195" s="67" t="s">
        <v>1495</v>
      </c>
      <c r="B1195" s="7" t="s">
        <v>1496</v>
      </c>
      <c r="C1195" s="8">
        <v>300000000</v>
      </c>
      <c r="D1195" s="41">
        <v>300000000</v>
      </c>
      <c r="E1195" s="9">
        <v>5370174.64</v>
      </c>
      <c r="F1195" s="46" t="str">
        <f t="shared" si="62"/>
        <v> </v>
      </c>
      <c r="G1195" s="47">
        <f t="shared" si="63"/>
        <v>294629825.36</v>
      </c>
      <c r="H1195" s="50">
        <v>294629825.36</v>
      </c>
    </row>
    <row r="1196" spans="1:8" ht="12.75">
      <c r="A1196" s="67" t="s">
        <v>1497</v>
      </c>
      <c r="B1196" s="7" t="s">
        <v>1498</v>
      </c>
      <c r="C1196" s="8">
        <v>10</v>
      </c>
      <c r="D1196" s="41">
        <v>10</v>
      </c>
      <c r="E1196" s="9">
        <v>0</v>
      </c>
      <c r="F1196" s="46" t="str">
        <f t="shared" si="62"/>
        <v> </v>
      </c>
      <c r="G1196" s="47">
        <f t="shared" si="63"/>
        <v>10</v>
      </c>
      <c r="H1196" s="50">
        <v>10</v>
      </c>
    </row>
    <row r="1197" spans="1:8" ht="12.75">
      <c r="A1197" s="67" t="s">
        <v>1499</v>
      </c>
      <c r="B1197" s="7" t="s">
        <v>1500</v>
      </c>
      <c r="C1197" s="8">
        <v>49000000</v>
      </c>
      <c r="D1197" s="41">
        <v>53000000</v>
      </c>
      <c r="E1197" s="9">
        <v>53000000</v>
      </c>
      <c r="F1197" s="46" t="str">
        <f t="shared" si="62"/>
        <v> </v>
      </c>
      <c r="G1197" s="47" t="str">
        <f t="shared" si="63"/>
        <v> </v>
      </c>
      <c r="H1197" s="50">
        <v>0</v>
      </c>
    </row>
    <row r="1198" spans="1:8" ht="12.75">
      <c r="A1198" s="67" t="s">
        <v>592</v>
      </c>
      <c r="B1198" s="7" t="s">
        <v>848</v>
      </c>
      <c r="C1198" s="8"/>
      <c r="D1198" s="41"/>
      <c r="E1198" s="9"/>
      <c r="F1198" s="46" t="str">
        <f t="shared" si="62"/>
        <v> </v>
      </c>
      <c r="G1198" s="47" t="str">
        <f t="shared" si="63"/>
        <v> </v>
      </c>
      <c r="H1198" s="50"/>
    </row>
    <row r="1199" spans="1:8" ht="12.75">
      <c r="A1199" s="67"/>
      <c r="B1199" s="7" t="s">
        <v>859</v>
      </c>
      <c r="C1199" s="8">
        <v>7000000</v>
      </c>
      <c r="D1199" s="41">
        <v>7000000</v>
      </c>
      <c r="E1199" s="9">
        <v>6510856.25</v>
      </c>
      <c r="F1199" s="46" t="str">
        <f t="shared" si="62"/>
        <v> </v>
      </c>
      <c r="G1199" s="47">
        <f t="shared" si="63"/>
        <v>489143.75</v>
      </c>
      <c r="H1199" s="50">
        <v>489143.75</v>
      </c>
    </row>
    <row r="1200" spans="1:8" ht="12.75">
      <c r="A1200" s="67" t="s">
        <v>1501</v>
      </c>
      <c r="B1200" s="7" t="s">
        <v>1502</v>
      </c>
      <c r="C1200" s="8"/>
      <c r="D1200" s="41"/>
      <c r="E1200" s="9"/>
      <c r="F1200" s="46" t="str">
        <f t="shared" si="62"/>
        <v> </v>
      </c>
      <c r="G1200" s="47" t="str">
        <f t="shared" si="63"/>
        <v> </v>
      </c>
      <c r="H1200" s="50"/>
    </row>
    <row r="1201" spans="1:8" ht="12.75">
      <c r="A1201" s="67"/>
      <c r="B1201" s="7" t="s">
        <v>1503</v>
      </c>
      <c r="C1201" s="8">
        <v>500000</v>
      </c>
      <c r="D1201" s="41">
        <v>500000</v>
      </c>
      <c r="E1201" s="9">
        <v>392449.75</v>
      </c>
      <c r="F1201" s="46" t="str">
        <f t="shared" si="62"/>
        <v> </v>
      </c>
      <c r="G1201" s="47">
        <f t="shared" si="63"/>
        <v>107550.25</v>
      </c>
      <c r="H1201" s="50">
        <v>107550.25</v>
      </c>
    </row>
    <row r="1202" spans="1:8" ht="12.75">
      <c r="A1202" s="67" t="s">
        <v>1010</v>
      </c>
      <c r="B1202" s="7" t="s">
        <v>1011</v>
      </c>
      <c r="C1202" s="8">
        <v>0</v>
      </c>
      <c r="D1202" s="41">
        <v>464000</v>
      </c>
      <c r="E1202" s="9">
        <v>463386.18</v>
      </c>
      <c r="F1202" s="46" t="str">
        <f t="shared" si="62"/>
        <v> </v>
      </c>
      <c r="G1202" s="47">
        <f t="shared" si="63"/>
        <v>613.820000000007</v>
      </c>
      <c r="H1202" s="50">
        <v>623.82</v>
      </c>
    </row>
    <row r="1203" spans="1:8" ht="12.75">
      <c r="A1203" s="66"/>
      <c r="B1203" s="14" t="s">
        <v>1299</v>
      </c>
      <c r="C1203" s="8">
        <v>735003000</v>
      </c>
      <c r="D1203" s="44">
        <f>SUM(D1156:D1202)</f>
        <v>739503000</v>
      </c>
      <c r="E1203" s="22">
        <f>SUM(E1156:E1202)</f>
        <v>432324051.30999994</v>
      </c>
      <c r="F1203" s="22">
        <f>SUM(F1156:F1202)</f>
        <v>5333348.959999979</v>
      </c>
      <c r="G1203" s="61">
        <f>SUM(G1156:G1202)</f>
        <v>312512297.65000004</v>
      </c>
      <c r="H1203" s="73">
        <f>SUM(H1156:H1202)</f>
        <v>307178958.69</v>
      </c>
    </row>
    <row r="1204" spans="2:8" ht="12.75">
      <c r="B1204" s="54"/>
      <c r="C1204" s="1"/>
      <c r="D1204" s="45"/>
      <c r="E1204" s="4"/>
      <c r="F1204" s="4"/>
      <c r="G1204" s="4"/>
      <c r="H1204" s="50"/>
    </row>
    <row r="1205" spans="1:8" ht="12.75">
      <c r="A1205" s="66"/>
      <c r="B1205" s="14"/>
      <c r="C1205" s="8"/>
      <c r="D1205" s="41"/>
      <c r="E1205" s="9"/>
      <c r="F1205" s="9"/>
      <c r="G1205" s="78"/>
      <c r="H1205" s="50"/>
    </row>
    <row r="1206" spans="1:8" ht="12.75">
      <c r="A1206" s="66"/>
      <c r="B1206" s="17" t="s">
        <v>1751</v>
      </c>
      <c r="C1206" s="8"/>
      <c r="D1206" s="41"/>
      <c r="E1206" s="9"/>
      <c r="F1206" s="9"/>
      <c r="G1206" s="78"/>
      <c r="H1206" s="50"/>
    </row>
    <row r="1207" spans="1:8" ht="12.75">
      <c r="A1207" s="66"/>
      <c r="B1207" s="17" t="s">
        <v>1752</v>
      </c>
      <c r="C1207" s="8"/>
      <c r="D1207" s="41"/>
      <c r="E1207" s="9"/>
      <c r="F1207" s="9"/>
      <c r="G1207" s="78"/>
      <c r="H1207" s="50"/>
    </row>
    <row r="1208" spans="1:8" ht="12.75">
      <c r="A1208" s="66"/>
      <c r="B1208" s="17" t="s">
        <v>822</v>
      </c>
      <c r="C1208" s="8"/>
      <c r="D1208" s="41"/>
      <c r="E1208" s="9"/>
      <c r="F1208" s="9"/>
      <c r="G1208" s="78"/>
      <c r="H1208" s="50"/>
    </row>
    <row r="1209" spans="1:8" ht="12.75">
      <c r="A1209" s="66"/>
      <c r="B1209" s="17" t="s">
        <v>607</v>
      </c>
      <c r="C1209" s="8"/>
      <c r="D1209" s="41"/>
      <c r="E1209" s="9"/>
      <c r="F1209" s="9"/>
      <c r="G1209" s="78"/>
      <c r="H1209" s="50"/>
    </row>
    <row r="1210" spans="1:8" ht="12.75">
      <c r="A1210" s="66"/>
      <c r="B1210" s="14"/>
      <c r="C1210" s="8"/>
      <c r="D1210" s="41"/>
      <c r="E1210" s="9"/>
      <c r="F1210" s="9"/>
      <c r="G1210" s="78"/>
      <c r="H1210" s="50"/>
    </row>
    <row r="1211" spans="1:8" ht="12.75">
      <c r="A1211" s="66"/>
      <c r="B1211" s="17" t="s">
        <v>353</v>
      </c>
      <c r="C1211" s="8"/>
      <c r="D1211" s="41"/>
      <c r="E1211" s="9"/>
      <c r="F1211" s="9"/>
      <c r="G1211" s="78"/>
      <c r="H1211" s="50"/>
    </row>
    <row r="1212" spans="1:8" ht="12.75">
      <c r="A1212" s="66"/>
      <c r="B1212" s="14"/>
      <c r="C1212" s="8"/>
      <c r="D1212" s="41"/>
      <c r="E1212" s="9"/>
      <c r="F1212" s="9"/>
      <c r="G1212" s="78"/>
      <c r="H1212" s="50"/>
    </row>
    <row r="1213" spans="1:8" ht="12.75">
      <c r="A1213" s="66"/>
      <c r="B1213" s="17" t="s">
        <v>1263</v>
      </c>
      <c r="C1213" s="8"/>
      <c r="D1213" s="41"/>
      <c r="E1213" s="9"/>
      <c r="F1213" s="9"/>
      <c r="G1213" s="78"/>
      <c r="H1213" s="50"/>
    </row>
    <row r="1214" spans="1:8" ht="12.75">
      <c r="A1214" s="66" t="s">
        <v>346</v>
      </c>
      <c r="B1214" s="7" t="s">
        <v>534</v>
      </c>
      <c r="C1214" s="8">
        <v>6829000</v>
      </c>
      <c r="D1214" s="41">
        <v>6904000</v>
      </c>
      <c r="E1214" s="9">
        <v>6886295.91</v>
      </c>
      <c r="F1214" s="46" t="str">
        <f>IF(E1214&gt;D1214,E1214-D1214," ")</f>
        <v> </v>
      </c>
      <c r="G1214" s="47">
        <f>IF(D1214&gt;E1214,D1214-E1214," ")</f>
        <v>17704.08999999985</v>
      </c>
      <c r="H1214" s="50">
        <v>17704.09</v>
      </c>
    </row>
    <row r="1215" spans="1:8" ht="12.75">
      <c r="A1215" s="66"/>
      <c r="B1215" s="7"/>
      <c r="C1215" s="8"/>
      <c r="D1215" s="41"/>
      <c r="E1215" s="9"/>
      <c r="F1215" s="9"/>
      <c r="G1215" s="78"/>
      <c r="H1215" s="50"/>
    </row>
    <row r="1216" spans="1:8" ht="12.75">
      <c r="A1216" s="66"/>
      <c r="B1216" s="17" t="s">
        <v>1264</v>
      </c>
      <c r="C1216" s="8"/>
      <c r="D1216" s="41"/>
      <c r="E1216" s="9"/>
      <c r="F1216" s="9"/>
      <c r="G1216" s="78"/>
      <c r="H1216" s="50"/>
    </row>
    <row r="1217" spans="1:8" ht="12.75">
      <c r="A1217" s="66" t="s">
        <v>347</v>
      </c>
      <c r="B1217" s="7" t="s">
        <v>554</v>
      </c>
      <c r="C1217" s="8">
        <v>200000</v>
      </c>
      <c r="D1217" s="41">
        <v>200000</v>
      </c>
      <c r="E1217" s="9">
        <v>192258.06</v>
      </c>
      <c r="F1217" s="46" t="str">
        <f aca="true" t="shared" si="64" ref="F1217:F1230">IF(E1217&gt;D1217,E1217-D1217," ")</f>
        <v> </v>
      </c>
      <c r="G1217" s="47">
        <f aca="true" t="shared" si="65" ref="G1217:G1230">IF(D1217&gt;E1217,D1217-E1217," ")</f>
        <v>7741.940000000002</v>
      </c>
      <c r="H1217" s="50">
        <v>7741.94</v>
      </c>
    </row>
    <row r="1218" spans="1:8" ht="12.75">
      <c r="A1218" s="67" t="s">
        <v>536</v>
      </c>
      <c r="B1218" s="7" t="s">
        <v>555</v>
      </c>
      <c r="C1218" s="8">
        <v>650000</v>
      </c>
      <c r="D1218" s="41">
        <v>650000</v>
      </c>
      <c r="E1218" s="9">
        <v>648458</v>
      </c>
      <c r="F1218" s="46" t="str">
        <f t="shared" si="64"/>
        <v> </v>
      </c>
      <c r="G1218" s="47">
        <f t="shared" si="65"/>
        <v>1542</v>
      </c>
      <c r="H1218" s="50">
        <v>1542</v>
      </c>
    </row>
    <row r="1219" spans="1:8" ht="12.75">
      <c r="A1219" s="67" t="s">
        <v>538</v>
      </c>
      <c r="B1219" s="7" t="s">
        <v>579</v>
      </c>
      <c r="C1219" s="8">
        <v>1000</v>
      </c>
      <c r="D1219" s="41">
        <v>1000</v>
      </c>
      <c r="E1219" s="9">
        <v>1000</v>
      </c>
      <c r="F1219" s="46" t="str">
        <f t="shared" si="64"/>
        <v> </v>
      </c>
      <c r="G1219" s="47" t="str">
        <f t="shared" si="65"/>
        <v> </v>
      </c>
      <c r="H1219" s="50">
        <v>0</v>
      </c>
    </row>
    <row r="1220" spans="1:8" ht="12.75">
      <c r="A1220" s="67" t="s">
        <v>539</v>
      </c>
      <c r="B1220" s="7" t="s">
        <v>556</v>
      </c>
      <c r="C1220" s="8">
        <v>50000</v>
      </c>
      <c r="D1220" s="41">
        <v>50000</v>
      </c>
      <c r="E1220" s="9">
        <v>49723.49</v>
      </c>
      <c r="F1220" s="46" t="str">
        <f t="shared" si="64"/>
        <v> </v>
      </c>
      <c r="G1220" s="47">
        <f t="shared" si="65"/>
        <v>276.51000000000204</v>
      </c>
      <c r="H1220" s="50">
        <v>276.51</v>
      </c>
    </row>
    <row r="1221" spans="1:8" ht="12.75">
      <c r="A1221" s="67" t="s">
        <v>540</v>
      </c>
      <c r="B1221" s="7" t="s">
        <v>557</v>
      </c>
      <c r="C1221" s="8">
        <v>80000</v>
      </c>
      <c r="D1221" s="41">
        <v>80000</v>
      </c>
      <c r="E1221" s="9">
        <v>23097.54</v>
      </c>
      <c r="F1221" s="46" t="str">
        <f t="shared" si="64"/>
        <v> </v>
      </c>
      <c r="G1221" s="47">
        <f t="shared" si="65"/>
        <v>56902.46</v>
      </c>
      <c r="H1221" s="50">
        <v>56902.46</v>
      </c>
    </row>
    <row r="1222" spans="1:8" ht="12.75">
      <c r="A1222" s="67" t="s">
        <v>541</v>
      </c>
      <c r="B1222" s="7" t="s">
        <v>558</v>
      </c>
      <c r="C1222" s="8">
        <v>150000</v>
      </c>
      <c r="D1222" s="41">
        <v>150000</v>
      </c>
      <c r="E1222" s="9">
        <v>125476</v>
      </c>
      <c r="F1222" s="46" t="str">
        <f t="shared" si="64"/>
        <v> </v>
      </c>
      <c r="G1222" s="47">
        <f t="shared" si="65"/>
        <v>24524</v>
      </c>
      <c r="H1222" s="50">
        <v>24524</v>
      </c>
    </row>
    <row r="1223" spans="1:8" ht="12.75">
      <c r="A1223" s="67" t="s">
        <v>577</v>
      </c>
      <c r="B1223" s="7" t="s">
        <v>580</v>
      </c>
      <c r="C1223" s="8">
        <v>1562000</v>
      </c>
      <c r="D1223" s="41">
        <v>1562000</v>
      </c>
      <c r="E1223" s="9">
        <v>1561800</v>
      </c>
      <c r="F1223" s="46" t="str">
        <f t="shared" si="64"/>
        <v> </v>
      </c>
      <c r="G1223" s="47">
        <f t="shared" si="65"/>
        <v>200</v>
      </c>
      <c r="H1223" s="50">
        <v>200</v>
      </c>
    </row>
    <row r="1224" spans="1:8" ht="12.75">
      <c r="A1224" s="67" t="s">
        <v>543</v>
      </c>
      <c r="B1224" s="7" t="s">
        <v>1504</v>
      </c>
      <c r="C1224" s="8">
        <v>50000</v>
      </c>
      <c r="D1224" s="41">
        <v>50000</v>
      </c>
      <c r="E1224" s="9">
        <v>0</v>
      </c>
      <c r="F1224" s="46" t="str">
        <f t="shared" si="64"/>
        <v> </v>
      </c>
      <c r="G1224" s="47">
        <f t="shared" si="65"/>
        <v>50000</v>
      </c>
      <c r="H1224" s="50">
        <v>50000</v>
      </c>
    </row>
    <row r="1225" spans="1:8" ht="12.75">
      <c r="A1225" s="67" t="s">
        <v>544</v>
      </c>
      <c r="B1225" s="7" t="s">
        <v>1353</v>
      </c>
      <c r="C1225" s="8"/>
      <c r="D1225" s="41"/>
      <c r="E1225" s="9"/>
      <c r="F1225" s="46" t="str">
        <f t="shared" si="64"/>
        <v> </v>
      </c>
      <c r="G1225" s="47" t="str">
        <f t="shared" si="65"/>
        <v> </v>
      </c>
      <c r="H1225" s="50"/>
    </row>
    <row r="1226" spans="1:8" ht="12.75">
      <c r="A1226" s="67"/>
      <c r="B1226" s="7" t="s">
        <v>790</v>
      </c>
      <c r="C1226" s="8">
        <v>65000</v>
      </c>
      <c r="D1226" s="41">
        <v>65000</v>
      </c>
      <c r="E1226" s="9">
        <v>49052.5</v>
      </c>
      <c r="F1226" s="46" t="str">
        <f t="shared" si="64"/>
        <v> </v>
      </c>
      <c r="G1226" s="47">
        <f t="shared" si="65"/>
        <v>15947.5</v>
      </c>
      <c r="H1226" s="50">
        <v>15947.5</v>
      </c>
    </row>
    <row r="1227" spans="1:8" ht="12.75">
      <c r="A1227" s="67" t="s">
        <v>546</v>
      </c>
      <c r="B1227" s="7" t="s">
        <v>562</v>
      </c>
      <c r="C1227" s="8">
        <v>250000</v>
      </c>
      <c r="D1227" s="41">
        <v>250000</v>
      </c>
      <c r="E1227" s="9">
        <v>229252</v>
      </c>
      <c r="F1227" s="46" t="str">
        <f t="shared" si="64"/>
        <v> </v>
      </c>
      <c r="G1227" s="47">
        <f t="shared" si="65"/>
        <v>20748</v>
      </c>
      <c r="H1227" s="50">
        <v>20748</v>
      </c>
    </row>
    <row r="1228" spans="1:8" ht="12.75">
      <c r="A1228" s="67" t="s">
        <v>548</v>
      </c>
      <c r="B1228" s="7" t="s">
        <v>564</v>
      </c>
      <c r="C1228" s="8">
        <v>40000</v>
      </c>
      <c r="D1228" s="41">
        <v>40000</v>
      </c>
      <c r="E1228" s="9">
        <v>31910</v>
      </c>
      <c r="F1228" s="46" t="str">
        <f t="shared" si="64"/>
        <v> </v>
      </c>
      <c r="G1228" s="47">
        <f t="shared" si="65"/>
        <v>8090</v>
      </c>
      <c r="H1228" s="50">
        <v>8090</v>
      </c>
    </row>
    <row r="1229" spans="1:8" ht="12.75">
      <c r="A1229" s="67" t="s">
        <v>552</v>
      </c>
      <c r="B1229" s="7" t="s">
        <v>582</v>
      </c>
      <c r="C1229" s="8">
        <v>30000</v>
      </c>
      <c r="D1229" s="41">
        <v>30000</v>
      </c>
      <c r="E1229" s="9">
        <v>29936.75</v>
      </c>
      <c r="F1229" s="46" t="str">
        <f t="shared" si="64"/>
        <v> </v>
      </c>
      <c r="G1229" s="47">
        <f t="shared" si="65"/>
        <v>63.25</v>
      </c>
      <c r="H1229" s="50">
        <v>63.25</v>
      </c>
    </row>
    <row r="1230" spans="1:8" ht="12.75">
      <c r="A1230" s="67" t="s">
        <v>553</v>
      </c>
      <c r="B1230" s="7" t="s">
        <v>568</v>
      </c>
      <c r="C1230" s="8">
        <v>15000</v>
      </c>
      <c r="D1230" s="41">
        <v>15000</v>
      </c>
      <c r="E1230" s="9">
        <v>0</v>
      </c>
      <c r="F1230" s="46" t="str">
        <f t="shared" si="64"/>
        <v> </v>
      </c>
      <c r="G1230" s="47">
        <f t="shared" si="65"/>
        <v>15000</v>
      </c>
      <c r="H1230" s="50">
        <v>15000</v>
      </c>
    </row>
    <row r="1231" spans="1:8" ht="12.75">
      <c r="A1231" s="66"/>
      <c r="B1231" s="7"/>
      <c r="C1231" s="8"/>
      <c r="D1231" s="41"/>
      <c r="E1231" s="9"/>
      <c r="F1231" s="9"/>
      <c r="G1231" s="78"/>
      <c r="H1231" s="50"/>
    </row>
    <row r="1232" spans="1:8" ht="12.75">
      <c r="A1232" s="66"/>
      <c r="B1232" s="14" t="s">
        <v>354</v>
      </c>
      <c r="C1232" s="8">
        <v>9972000</v>
      </c>
      <c r="D1232" s="42"/>
      <c r="E1232" s="23"/>
      <c r="F1232" s="23"/>
      <c r="G1232" s="79"/>
      <c r="H1232" s="71"/>
    </row>
    <row r="1233" spans="1:8" ht="12.75">
      <c r="A1233" s="66"/>
      <c r="B1233" s="14" t="s">
        <v>355</v>
      </c>
      <c r="C1233" s="8"/>
      <c r="D1233" s="43">
        <f>SUM(D1214:D1231)</f>
        <v>10047000</v>
      </c>
      <c r="E1233" s="21">
        <f>SUM(E1214:E1231)</f>
        <v>9828260.25</v>
      </c>
      <c r="F1233" s="21"/>
      <c r="G1233" s="80">
        <f>SUM(G1214:G1231)</f>
        <v>218739.74999999985</v>
      </c>
      <c r="H1233" s="72">
        <f>SUM(H1214:H1231)</f>
        <v>218739.75</v>
      </c>
    </row>
    <row r="1234" spans="1:8" ht="12.75">
      <c r="A1234" s="66"/>
      <c r="B1234" s="14"/>
      <c r="C1234" s="8"/>
      <c r="D1234" s="42"/>
      <c r="E1234" s="23"/>
      <c r="F1234" s="23"/>
      <c r="G1234" s="79"/>
      <c r="H1234" s="71"/>
    </row>
    <row r="1235" spans="1:8" ht="12.75">
      <c r="A1235" s="66"/>
      <c r="B1235" s="14" t="s">
        <v>356</v>
      </c>
      <c r="C1235" s="8">
        <v>744975000</v>
      </c>
      <c r="D1235" s="43">
        <f>SUM(D1203+D1233)</f>
        <v>749550000</v>
      </c>
      <c r="E1235" s="21">
        <f>SUM(E1203+E1233)</f>
        <v>442152311.55999994</v>
      </c>
      <c r="F1235" s="21">
        <f>SUM(F1203+F1233)</f>
        <v>5333348.959999979</v>
      </c>
      <c r="G1235" s="80">
        <f>SUM(G1203+G1233)</f>
        <v>312731037.40000004</v>
      </c>
      <c r="H1235" s="72">
        <f>SUM(H1203+H1233)</f>
        <v>307397698.44</v>
      </c>
    </row>
    <row r="1236" spans="1:8" ht="12.75">
      <c r="A1236" s="64"/>
      <c r="B1236" s="15" t="s">
        <v>1265</v>
      </c>
      <c r="C1236" s="8"/>
      <c r="D1236" s="41"/>
      <c r="E1236" s="9"/>
      <c r="F1236" s="56" t="str">
        <f>IF(E1235&gt;D1235,E1235-D1235," ")</f>
        <v> </v>
      </c>
      <c r="G1236" s="82">
        <f>IF(D1235&gt;E1235,D1235-E1235," ")</f>
        <v>307397688.44000006</v>
      </c>
      <c r="H1236" s="50">
        <f>F1235-G1235</f>
        <v>-307397688.44000006</v>
      </c>
    </row>
    <row r="1237" spans="1:8" ht="12.75">
      <c r="A1237" s="64"/>
      <c r="B1237" s="14"/>
      <c r="C1237" s="8"/>
      <c r="D1237" s="41"/>
      <c r="E1237" s="9"/>
      <c r="F1237" s="9"/>
      <c r="G1237" s="78"/>
      <c r="H1237" s="50"/>
    </row>
    <row r="1238" spans="1:8" ht="12.75">
      <c r="A1238" s="64"/>
      <c r="B1238" s="17" t="s">
        <v>357</v>
      </c>
      <c r="C1238" s="8"/>
      <c r="D1238" s="41"/>
      <c r="E1238" s="9"/>
      <c r="F1238" s="9"/>
      <c r="G1238" s="78"/>
      <c r="H1238" s="50"/>
    </row>
    <row r="1239" spans="1:8" ht="12.75">
      <c r="A1239" s="64"/>
      <c r="B1239" s="14"/>
      <c r="C1239" s="8"/>
      <c r="D1239" s="41"/>
      <c r="E1239" s="9"/>
      <c r="F1239" s="9"/>
      <c r="G1239" s="78"/>
      <c r="H1239" s="50"/>
    </row>
    <row r="1240" spans="1:8" ht="12.75">
      <c r="A1240" s="64"/>
      <c r="B1240" s="17" t="s">
        <v>1282</v>
      </c>
      <c r="C1240" s="8"/>
      <c r="D1240" s="41"/>
      <c r="E1240" s="9"/>
      <c r="F1240" s="9"/>
      <c r="G1240" s="78"/>
      <c r="H1240" s="50"/>
    </row>
    <row r="1241" spans="1:8" ht="12.75">
      <c r="A1241" s="64"/>
      <c r="B1241" s="14"/>
      <c r="C1241" s="8"/>
      <c r="D1241" s="41"/>
      <c r="E1241" s="9"/>
      <c r="F1241" s="9"/>
      <c r="G1241" s="78"/>
      <c r="H1241" s="50"/>
    </row>
    <row r="1242" spans="1:8" ht="12.75">
      <c r="A1242" s="64"/>
      <c r="B1242" s="17" t="s">
        <v>1263</v>
      </c>
      <c r="C1242" s="8"/>
      <c r="D1242" s="41"/>
      <c r="E1242" s="9"/>
      <c r="F1242" s="9"/>
      <c r="G1242" s="78"/>
      <c r="H1242" s="50"/>
    </row>
    <row r="1243" spans="1:8" ht="12.75">
      <c r="A1243" s="66" t="s">
        <v>1505</v>
      </c>
      <c r="B1243" s="7" t="s">
        <v>534</v>
      </c>
      <c r="C1243" s="8">
        <v>1659500</v>
      </c>
      <c r="D1243" s="41">
        <v>1799500</v>
      </c>
      <c r="E1243" s="9">
        <v>3345806.38</v>
      </c>
      <c r="F1243" s="46">
        <f>IF(E1243&gt;D1243,E1243-D1243," ")</f>
        <v>1546306.38</v>
      </c>
      <c r="G1243" s="47" t="str">
        <f>IF(D1243&gt;E1243,D1243-E1243," ")</f>
        <v> </v>
      </c>
      <c r="H1243" s="50">
        <v>-1546306.38</v>
      </c>
    </row>
    <row r="1244" spans="1:8" ht="12.75">
      <c r="A1244" s="66"/>
      <c r="B1244" s="7"/>
      <c r="C1244" s="8"/>
      <c r="D1244" s="41"/>
      <c r="E1244" s="9"/>
      <c r="F1244" s="9"/>
      <c r="G1244" s="78"/>
      <c r="H1244" s="50"/>
    </row>
    <row r="1245" spans="1:8" ht="12.75">
      <c r="A1245" s="66"/>
      <c r="B1245" s="17" t="s">
        <v>1264</v>
      </c>
      <c r="C1245" s="8"/>
      <c r="D1245" s="41"/>
      <c r="E1245" s="9"/>
      <c r="F1245" s="9"/>
      <c r="G1245" s="78"/>
      <c r="H1245" s="50"/>
    </row>
    <row r="1246" spans="1:8" ht="12.75">
      <c r="A1246" s="66" t="s">
        <v>1506</v>
      </c>
      <c r="B1246" s="7" t="s">
        <v>554</v>
      </c>
      <c r="C1246" s="8">
        <v>35000</v>
      </c>
      <c r="D1246" s="41">
        <v>35000</v>
      </c>
      <c r="E1246" s="9">
        <v>55161.29</v>
      </c>
      <c r="F1246" s="46">
        <f aca="true" t="shared" si="66" ref="F1246:F1258">IF(E1246&gt;D1246,E1246-D1246," ")</f>
        <v>20161.29</v>
      </c>
      <c r="G1246" s="47" t="str">
        <f aca="true" t="shared" si="67" ref="G1246:G1258">IF(D1246&gt;E1246,D1246-E1246," ")</f>
        <v> </v>
      </c>
      <c r="H1246" s="50">
        <v>-20161.29</v>
      </c>
    </row>
    <row r="1247" spans="1:8" ht="12.75">
      <c r="A1247" s="67" t="s">
        <v>536</v>
      </c>
      <c r="B1247" s="7" t="s">
        <v>555</v>
      </c>
      <c r="C1247" s="8">
        <v>350000</v>
      </c>
      <c r="D1247" s="41">
        <v>350000</v>
      </c>
      <c r="E1247" s="9">
        <v>664885.45</v>
      </c>
      <c r="F1247" s="46">
        <f t="shared" si="66"/>
        <v>314885.44999999995</v>
      </c>
      <c r="G1247" s="47" t="str">
        <f t="shared" si="67"/>
        <v> </v>
      </c>
      <c r="H1247" s="50">
        <v>-314885.45</v>
      </c>
    </row>
    <row r="1248" spans="1:8" ht="12.75">
      <c r="A1248" s="67" t="s">
        <v>538</v>
      </c>
      <c r="B1248" s="7" t="s">
        <v>579</v>
      </c>
      <c r="C1248" s="8">
        <v>5000</v>
      </c>
      <c r="D1248" s="41">
        <v>5000</v>
      </c>
      <c r="E1248" s="9">
        <v>4995</v>
      </c>
      <c r="F1248" s="46" t="str">
        <f t="shared" si="66"/>
        <v> </v>
      </c>
      <c r="G1248" s="47">
        <f t="shared" si="67"/>
        <v>5</v>
      </c>
      <c r="H1248" s="50">
        <v>5</v>
      </c>
    </row>
    <row r="1249" spans="1:8" ht="12.75">
      <c r="A1249" s="67" t="s">
        <v>1370</v>
      </c>
      <c r="B1249" s="7" t="s">
        <v>812</v>
      </c>
      <c r="C1249" s="8"/>
      <c r="D1249" s="41"/>
      <c r="E1249" s="9"/>
      <c r="F1249" s="46" t="str">
        <f t="shared" si="66"/>
        <v> </v>
      </c>
      <c r="G1249" s="47" t="str">
        <f t="shared" si="67"/>
        <v> </v>
      </c>
      <c r="H1249" s="50"/>
    </row>
    <row r="1250" spans="1:8" ht="12.75">
      <c r="A1250" s="67"/>
      <c r="B1250" s="7" t="s">
        <v>1380</v>
      </c>
      <c r="C1250" s="8">
        <v>1050000</v>
      </c>
      <c r="D1250" s="41">
        <v>1050000</v>
      </c>
      <c r="E1250" s="9">
        <v>1633499.99</v>
      </c>
      <c r="F1250" s="46">
        <f t="shared" si="66"/>
        <v>583499.99</v>
      </c>
      <c r="G1250" s="47" t="str">
        <f t="shared" si="67"/>
        <v> </v>
      </c>
      <c r="H1250" s="50">
        <v>-583499.99</v>
      </c>
    </row>
    <row r="1251" spans="1:8" ht="12.75">
      <c r="A1251" s="67" t="s">
        <v>539</v>
      </c>
      <c r="B1251" s="7" t="s">
        <v>556</v>
      </c>
      <c r="C1251" s="8">
        <v>35000</v>
      </c>
      <c r="D1251" s="41">
        <v>35000</v>
      </c>
      <c r="E1251" s="9">
        <v>75172.33</v>
      </c>
      <c r="F1251" s="46">
        <f t="shared" si="66"/>
        <v>40172.33</v>
      </c>
      <c r="G1251" s="47" t="str">
        <f t="shared" si="67"/>
        <v> </v>
      </c>
      <c r="H1251" s="50">
        <v>-40172.33</v>
      </c>
    </row>
    <row r="1252" spans="1:8" ht="12.75">
      <c r="A1252" s="67" t="s">
        <v>540</v>
      </c>
      <c r="B1252" s="7" t="s">
        <v>557</v>
      </c>
      <c r="C1252" s="8">
        <v>100000</v>
      </c>
      <c r="D1252" s="41">
        <v>100000</v>
      </c>
      <c r="E1252" s="9">
        <v>37351.38</v>
      </c>
      <c r="F1252" s="46" t="str">
        <f t="shared" si="66"/>
        <v> </v>
      </c>
      <c r="G1252" s="47">
        <f t="shared" si="67"/>
        <v>62648.62</v>
      </c>
      <c r="H1252" s="50">
        <v>62648.62</v>
      </c>
    </row>
    <row r="1253" spans="1:8" ht="12.75">
      <c r="A1253" s="67" t="s">
        <v>541</v>
      </c>
      <c r="B1253" s="7" t="s">
        <v>558</v>
      </c>
      <c r="C1253" s="8">
        <v>150000</v>
      </c>
      <c r="D1253" s="41">
        <v>190000</v>
      </c>
      <c r="E1253" s="9">
        <v>353200.42</v>
      </c>
      <c r="F1253" s="46">
        <f t="shared" si="66"/>
        <v>163200.41999999998</v>
      </c>
      <c r="G1253" s="47" t="str">
        <f t="shared" si="67"/>
        <v> </v>
      </c>
      <c r="H1253" s="50">
        <v>-163200.42</v>
      </c>
    </row>
    <row r="1254" spans="1:8" ht="12.75">
      <c r="A1254" s="67" t="s">
        <v>577</v>
      </c>
      <c r="B1254" s="7" t="s">
        <v>580</v>
      </c>
      <c r="C1254" s="8">
        <v>804000</v>
      </c>
      <c r="D1254" s="41">
        <v>804000</v>
      </c>
      <c r="E1254" s="9">
        <v>1607043.6</v>
      </c>
      <c r="F1254" s="46">
        <f t="shared" si="66"/>
        <v>803043.6000000001</v>
      </c>
      <c r="G1254" s="47" t="str">
        <f t="shared" si="67"/>
        <v> </v>
      </c>
      <c r="H1254" s="50">
        <v>-803043.6</v>
      </c>
    </row>
    <row r="1255" spans="1:8" ht="12.75">
      <c r="A1255" s="67" t="s">
        <v>542</v>
      </c>
      <c r="B1255" s="7" t="s">
        <v>581</v>
      </c>
      <c r="C1255" s="8">
        <v>17500</v>
      </c>
      <c r="D1255" s="41">
        <v>17500</v>
      </c>
      <c r="E1255" s="9">
        <v>0</v>
      </c>
      <c r="F1255" s="46" t="str">
        <f t="shared" si="66"/>
        <v> </v>
      </c>
      <c r="G1255" s="47">
        <f t="shared" si="67"/>
        <v>17500</v>
      </c>
      <c r="H1255" s="50">
        <v>17500</v>
      </c>
    </row>
    <row r="1256" spans="1:8" ht="12.75">
      <c r="A1256" s="67" t="s">
        <v>543</v>
      </c>
      <c r="B1256" s="7" t="s">
        <v>559</v>
      </c>
      <c r="C1256" s="8">
        <v>65000</v>
      </c>
      <c r="D1256" s="41">
        <v>25000</v>
      </c>
      <c r="E1256" s="9">
        <v>0</v>
      </c>
      <c r="F1256" s="46" t="str">
        <f t="shared" si="66"/>
        <v> </v>
      </c>
      <c r="G1256" s="47">
        <f t="shared" si="67"/>
        <v>25000</v>
      </c>
      <c r="H1256" s="50">
        <v>25000</v>
      </c>
    </row>
    <row r="1257" spans="1:8" ht="12.75">
      <c r="A1257" s="67" t="s">
        <v>544</v>
      </c>
      <c r="B1257" s="7" t="s">
        <v>1353</v>
      </c>
      <c r="C1257" s="8"/>
      <c r="D1257" s="41"/>
      <c r="E1257" s="9"/>
      <c r="F1257" s="46" t="str">
        <f t="shared" si="66"/>
        <v> </v>
      </c>
      <c r="G1257" s="47" t="str">
        <f t="shared" si="67"/>
        <v> </v>
      </c>
      <c r="H1257" s="50"/>
    </row>
    <row r="1258" spans="1:8" ht="12.75">
      <c r="A1258" s="67"/>
      <c r="B1258" s="7" t="s">
        <v>790</v>
      </c>
      <c r="C1258" s="8">
        <v>25000</v>
      </c>
      <c r="D1258" s="41">
        <v>25000</v>
      </c>
      <c r="E1258" s="9">
        <v>40871</v>
      </c>
      <c r="F1258" s="46">
        <f t="shared" si="66"/>
        <v>15871</v>
      </c>
      <c r="G1258" s="47" t="str">
        <f t="shared" si="67"/>
        <v> </v>
      </c>
      <c r="H1258" s="50">
        <v>-15871</v>
      </c>
    </row>
    <row r="1259" spans="1:8" ht="12.75">
      <c r="A1259" s="67"/>
      <c r="B1259" s="15" t="s">
        <v>601</v>
      </c>
      <c r="C1259" s="8"/>
      <c r="D1259" s="44">
        <f>SUM(D1243:D1258)</f>
        <v>4436000</v>
      </c>
      <c r="E1259" s="22">
        <f>SUM(E1243:E1258)</f>
        <v>7817986.84</v>
      </c>
      <c r="F1259" s="22">
        <f>SUM(F1243:F1258)</f>
        <v>3487140.46</v>
      </c>
      <c r="G1259" s="61">
        <f>SUM(G1243:G1258)</f>
        <v>105153.62</v>
      </c>
      <c r="H1259" s="73">
        <f>SUM(H1243:H1258)</f>
        <v>-3381986.84</v>
      </c>
    </row>
    <row r="1260" spans="1:8" ht="12.75">
      <c r="A1260" s="27"/>
      <c r="B1260" s="3"/>
      <c r="C1260" s="1"/>
      <c r="D1260" s="45"/>
      <c r="E1260" s="4"/>
      <c r="F1260" s="4"/>
      <c r="G1260" s="4"/>
      <c r="H1260" s="50"/>
    </row>
    <row r="1261" spans="1:8" ht="12.75">
      <c r="A1261" s="27"/>
      <c r="B1261" s="3"/>
      <c r="C1261" s="1"/>
      <c r="D1261" s="45"/>
      <c r="E1261" s="4"/>
      <c r="F1261" s="4"/>
      <c r="G1261" s="4"/>
      <c r="H1261" s="50"/>
    </row>
    <row r="1262" spans="1:8" ht="12.75">
      <c r="A1262" s="67"/>
      <c r="B1262" s="7"/>
      <c r="C1262" s="8"/>
      <c r="D1262" s="41"/>
      <c r="E1262" s="9"/>
      <c r="F1262" s="9"/>
      <c r="G1262" s="78"/>
      <c r="H1262" s="50"/>
    </row>
    <row r="1263" spans="1:8" ht="12.75">
      <c r="A1263" s="67"/>
      <c r="B1263" s="17" t="s">
        <v>357</v>
      </c>
      <c r="C1263" s="8"/>
      <c r="D1263" s="41"/>
      <c r="E1263" s="9"/>
      <c r="F1263" s="9"/>
      <c r="G1263" s="78"/>
      <c r="H1263" s="50"/>
    </row>
    <row r="1264" spans="1:8" ht="12.75">
      <c r="A1264" s="67"/>
      <c r="B1264" s="17" t="s">
        <v>607</v>
      </c>
      <c r="C1264" s="8"/>
      <c r="D1264" s="41"/>
      <c r="E1264" s="9"/>
      <c r="F1264" s="9"/>
      <c r="G1264" s="78"/>
      <c r="H1264" s="50"/>
    </row>
    <row r="1265" spans="1:8" ht="12.75">
      <c r="A1265" s="67"/>
      <c r="B1265" s="14"/>
      <c r="C1265" s="8"/>
      <c r="D1265" s="41"/>
      <c r="E1265" s="9"/>
      <c r="F1265" s="9"/>
      <c r="G1265" s="78"/>
      <c r="H1265" s="50"/>
    </row>
    <row r="1266" spans="1:8" ht="12.75">
      <c r="A1266" s="67"/>
      <c r="B1266" s="17" t="s">
        <v>755</v>
      </c>
      <c r="C1266" s="8"/>
      <c r="D1266" s="41"/>
      <c r="E1266" s="9"/>
      <c r="F1266" s="9"/>
      <c r="G1266" s="78"/>
      <c r="H1266" s="50"/>
    </row>
    <row r="1267" spans="1:8" ht="12.75">
      <c r="A1267" s="67"/>
      <c r="B1267" s="7"/>
      <c r="C1267" s="8"/>
      <c r="D1267" s="41"/>
      <c r="E1267" s="9"/>
      <c r="F1267" s="9"/>
      <c r="G1267" s="78"/>
      <c r="H1267" s="50"/>
    </row>
    <row r="1268" spans="1:8" ht="12.75">
      <c r="A1268" s="67"/>
      <c r="B1268" s="15" t="s">
        <v>598</v>
      </c>
      <c r="C1268" s="8"/>
      <c r="D1268" s="41">
        <f>D1259</f>
        <v>4436000</v>
      </c>
      <c r="E1268" s="9">
        <f>E1259</f>
        <v>7817986.84</v>
      </c>
      <c r="F1268" s="9">
        <f>F1259</f>
        <v>3487140.46</v>
      </c>
      <c r="G1268" s="78">
        <f>G1259</f>
        <v>105153.62</v>
      </c>
      <c r="H1268" s="50">
        <f>H1259</f>
        <v>-3381986.84</v>
      </c>
    </row>
    <row r="1269" spans="1:8" ht="12.75">
      <c r="A1269" s="67"/>
      <c r="B1269" s="15"/>
      <c r="C1269" s="8"/>
      <c r="D1269" s="41"/>
      <c r="E1269" s="9"/>
      <c r="F1269" s="9"/>
      <c r="G1269" s="78"/>
      <c r="H1269" s="50"/>
    </row>
    <row r="1270" spans="1:8" ht="12.75">
      <c r="A1270" s="67"/>
      <c r="B1270" s="17" t="s">
        <v>599</v>
      </c>
      <c r="C1270" s="8"/>
      <c r="D1270" s="41"/>
      <c r="E1270" s="9"/>
      <c r="F1270" s="9"/>
      <c r="G1270" s="78"/>
      <c r="H1270" s="50"/>
    </row>
    <row r="1271" spans="1:8" ht="12.75">
      <c r="A1271" s="67" t="s">
        <v>341</v>
      </c>
      <c r="B1271" s="7" t="s">
        <v>560</v>
      </c>
      <c r="C1271" s="8">
        <v>5000</v>
      </c>
      <c r="D1271" s="41">
        <v>5000</v>
      </c>
      <c r="E1271" s="9">
        <v>0</v>
      </c>
      <c r="F1271" s="46" t="str">
        <f aca="true" t="shared" si="68" ref="F1271:F1278">IF(E1271&gt;D1271,E1271-D1271," ")</f>
        <v> </v>
      </c>
      <c r="G1271" s="47">
        <f aca="true" t="shared" si="69" ref="G1271:G1278">IF(D1271&gt;E1271,D1271-E1271," ")</f>
        <v>5000</v>
      </c>
      <c r="H1271" s="50">
        <v>5000</v>
      </c>
    </row>
    <row r="1272" spans="1:8" ht="12.75">
      <c r="A1272" s="67" t="s">
        <v>545</v>
      </c>
      <c r="B1272" s="7" t="s">
        <v>561</v>
      </c>
      <c r="C1272" s="8">
        <v>17500</v>
      </c>
      <c r="D1272" s="41">
        <v>17500</v>
      </c>
      <c r="E1272" s="9">
        <v>4945</v>
      </c>
      <c r="F1272" s="46" t="str">
        <f t="shared" si="68"/>
        <v> </v>
      </c>
      <c r="G1272" s="47">
        <f t="shared" si="69"/>
        <v>12555</v>
      </c>
      <c r="H1272" s="50">
        <v>12555</v>
      </c>
    </row>
    <row r="1273" spans="1:8" ht="12.75">
      <c r="A1273" s="67" t="s">
        <v>546</v>
      </c>
      <c r="B1273" s="7" t="s">
        <v>562</v>
      </c>
      <c r="C1273" s="8">
        <v>150000</v>
      </c>
      <c r="D1273" s="41">
        <v>150000</v>
      </c>
      <c r="E1273" s="9">
        <v>301189</v>
      </c>
      <c r="F1273" s="46">
        <f t="shared" si="68"/>
        <v>151189</v>
      </c>
      <c r="G1273" s="47" t="str">
        <f t="shared" si="69"/>
        <v> </v>
      </c>
      <c r="H1273" s="50">
        <v>-151189</v>
      </c>
    </row>
    <row r="1274" spans="1:8" ht="12.75">
      <c r="A1274" s="67" t="s">
        <v>548</v>
      </c>
      <c r="B1274" s="7" t="s">
        <v>564</v>
      </c>
      <c r="C1274" s="8">
        <v>10000</v>
      </c>
      <c r="D1274" s="41">
        <v>10000</v>
      </c>
      <c r="E1274" s="9">
        <v>17570</v>
      </c>
      <c r="F1274" s="46">
        <f t="shared" si="68"/>
        <v>7570</v>
      </c>
      <c r="G1274" s="47" t="str">
        <f t="shared" si="69"/>
        <v> </v>
      </c>
      <c r="H1274" s="50">
        <v>-7570</v>
      </c>
    </row>
    <row r="1275" spans="1:8" ht="12.75">
      <c r="A1275" s="67" t="s">
        <v>549</v>
      </c>
      <c r="B1275" s="7" t="s">
        <v>565</v>
      </c>
      <c r="C1275" s="8">
        <v>5000</v>
      </c>
      <c r="D1275" s="41">
        <v>5000</v>
      </c>
      <c r="E1275" s="9">
        <v>2970</v>
      </c>
      <c r="F1275" s="46" t="str">
        <f t="shared" si="68"/>
        <v> </v>
      </c>
      <c r="G1275" s="47">
        <f t="shared" si="69"/>
        <v>2030</v>
      </c>
      <c r="H1275" s="50">
        <v>2030</v>
      </c>
    </row>
    <row r="1276" spans="1:8" ht="12.75">
      <c r="A1276" s="67" t="s">
        <v>552</v>
      </c>
      <c r="B1276" s="7" t="s">
        <v>582</v>
      </c>
      <c r="C1276" s="8">
        <v>1000</v>
      </c>
      <c r="D1276" s="41">
        <v>1000</v>
      </c>
      <c r="E1276" s="9">
        <v>1596</v>
      </c>
      <c r="F1276" s="46">
        <f t="shared" si="68"/>
        <v>596</v>
      </c>
      <c r="G1276" s="47" t="str">
        <f t="shared" si="69"/>
        <v> </v>
      </c>
      <c r="H1276" s="50">
        <v>-596</v>
      </c>
    </row>
    <row r="1277" spans="1:8" ht="12.75">
      <c r="A1277" s="67" t="s">
        <v>1507</v>
      </c>
      <c r="B1277" s="7" t="s">
        <v>1508</v>
      </c>
      <c r="C1277" s="8"/>
      <c r="D1277" s="41"/>
      <c r="E1277" s="9"/>
      <c r="F1277" s="46" t="str">
        <f t="shared" si="68"/>
        <v> </v>
      </c>
      <c r="G1277" s="47" t="str">
        <f t="shared" si="69"/>
        <v> </v>
      </c>
      <c r="H1277" s="50"/>
    </row>
    <row r="1278" spans="1:8" ht="12.75">
      <c r="A1278" s="67"/>
      <c r="B1278" s="7" t="s">
        <v>1509</v>
      </c>
      <c r="C1278" s="8">
        <v>250000</v>
      </c>
      <c r="D1278" s="41">
        <v>250000</v>
      </c>
      <c r="E1278" s="9">
        <v>241760</v>
      </c>
      <c r="F1278" s="46" t="str">
        <f t="shared" si="68"/>
        <v> </v>
      </c>
      <c r="G1278" s="47">
        <f t="shared" si="69"/>
        <v>8240</v>
      </c>
      <c r="H1278" s="50">
        <v>8240</v>
      </c>
    </row>
    <row r="1279" spans="1:8" ht="12.75">
      <c r="A1279" s="64"/>
      <c r="B1279" s="14" t="s">
        <v>1299</v>
      </c>
      <c r="C1279" s="8">
        <v>4734500</v>
      </c>
      <c r="D1279" s="44">
        <f>SUM(D1268:D1278)</f>
        <v>4874500</v>
      </c>
      <c r="E1279" s="22">
        <f>SUM(E1268:E1278)</f>
        <v>8388016.84</v>
      </c>
      <c r="F1279" s="22">
        <f>SUM(F1268:F1278)</f>
        <v>3646495.46</v>
      </c>
      <c r="G1279" s="61">
        <f>SUM(G1268:G1278)</f>
        <v>132978.62</v>
      </c>
      <c r="H1279" s="73">
        <f>SUM(H1268:H1278)</f>
        <v>-3513516.84</v>
      </c>
    </row>
    <row r="1280" spans="1:8" ht="12.75">
      <c r="A1280" s="64"/>
      <c r="B1280" s="14"/>
      <c r="C1280" s="8"/>
      <c r="D1280" s="41"/>
      <c r="E1280" s="9"/>
      <c r="F1280" s="9"/>
      <c r="G1280" s="78"/>
      <c r="H1280" s="50"/>
    </row>
    <row r="1281" spans="1:8" ht="12.75">
      <c r="A1281" s="64"/>
      <c r="B1281" s="17" t="s">
        <v>358</v>
      </c>
      <c r="C1281" s="8"/>
      <c r="D1281" s="41"/>
      <c r="E1281" s="9"/>
      <c r="F1281" s="9"/>
      <c r="G1281" s="78"/>
      <c r="H1281" s="50"/>
    </row>
    <row r="1282" spans="1:8" ht="12.75">
      <c r="A1282" s="64"/>
      <c r="B1282" s="7"/>
      <c r="C1282" s="8"/>
      <c r="D1282" s="41"/>
      <c r="E1282" s="9"/>
      <c r="F1282" s="9"/>
      <c r="G1282" s="78"/>
      <c r="H1282" s="50"/>
    </row>
    <row r="1283" spans="1:8" ht="12.75">
      <c r="A1283" s="64"/>
      <c r="B1283" s="17" t="s">
        <v>1263</v>
      </c>
      <c r="C1283" s="8"/>
      <c r="D1283" s="41"/>
      <c r="E1283" s="9"/>
      <c r="F1283" s="9"/>
      <c r="G1283" s="78"/>
      <c r="H1283" s="50"/>
    </row>
    <row r="1284" spans="1:8" ht="12.75">
      <c r="A1284" s="66" t="s">
        <v>1510</v>
      </c>
      <c r="B1284" s="7" t="s">
        <v>534</v>
      </c>
      <c r="C1284" s="8">
        <v>4212000</v>
      </c>
      <c r="D1284" s="41">
        <v>4332000</v>
      </c>
      <c r="E1284" s="9">
        <v>8643201.37</v>
      </c>
      <c r="F1284" s="46">
        <f>IF(E1284&gt;D1284,E1284-D1284," ")</f>
        <v>4311201.369999999</v>
      </c>
      <c r="G1284" s="47" t="str">
        <f>IF(D1284&gt;E1284,D1284-E1284," ")</f>
        <v> </v>
      </c>
      <c r="H1284" s="50">
        <v>-4311201.37</v>
      </c>
    </row>
    <row r="1285" spans="1:8" ht="12.75">
      <c r="A1285" s="66"/>
      <c r="B1285" s="7"/>
      <c r="C1285" s="8"/>
      <c r="D1285" s="41"/>
      <c r="E1285" s="9"/>
      <c r="F1285" s="9"/>
      <c r="G1285" s="78"/>
      <c r="H1285" s="50"/>
    </row>
    <row r="1286" spans="1:8" ht="12.75">
      <c r="A1286" s="66"/>
      <c r="B1286" s="17" t="s">
        <v>1264</v>
      </c>
      <c r="C1286" s="8"/>
      <c r="D1286" s="41"/>
      <c r="E1286" s="9"/>
      <c r="F1286" s="9"/>
      <c r="G1286" s="78"/>
      <c r="H1286" s="50"/>
    </row>
    <row r="1287" spans="1:8" ht="12.75">
      <c r="A1287" s="66" t="s">
        <v>1511</v>
      </c>
      <c r="B1287" s="7" t="s">
        <v>554</v>
      </c>
      <c r="C1287" s="8">
        <v>35000</v>
      </c>
      <c r="D1287" s="41">
        <v>35000</v>
      </c>
      <c r="E1287" s="9">
        <v>65000</v>
      </c>
      <c r="F1287" s="46">
        <f aca="true" t="shared" si="70" ref="F1287:F1304">IF(E1287&gt;D1287,E1287-D1287," ")</f>
        <v>30000</v>
      </c>
      <c r="G1287" s="47" t="str">
        <f aca="true" t="shared" si="71" ref="G1287:G1304">IF(D1287&gt;E1287,D1287-E1287," ")</f>
        <v> </v>
      </c>
      <c r="H1287" s="50">
        <v>-30000</v>
      </c>
    </row>
    <row r="1288" spans="1:8" ht="12.75">
      <c r="A1288" s="67" t="s">
        <v>536</v>
      </c>
      <c r="B1288" s="7" t="s">
        <v>555</v>
      </c>
      <c r="C1288" s="8">
        <v>600000</v>
      </c>
      <c r="D1288" s="41">
        <v>619100</v>
      </c>
      <c r="E1288" s="9">
        <v>1219480.26</v>
      </c>
      <c r="F1288" s="46">
        <f t="shared" si="70"/>
        <v>600380.26</v>
      </c>
      <c r="G1288" s="47" t="str">
        <f t="shared" si="71"/>
        <v> </v>
      </c>
      <c r="H1288" s="50">
        <v>-600380.26</v>
      </c>
    </row>
    <row r="1289" spans="1:8" ht="12.75">
      <c r="A1289" s="67" t="s">
        <v>538</v>
      </c>
      <c r="B1289" s="7" t="s">
        <v>579</v>
      </c>
      <c r="C1289" s="8">
        <v>5000</v>
      </c>
      <c r="D1289" s="41">
        <v>5600</v>
      </c>
      <c r="E1289" s="9">
        <v>5600</v>
      </c>
      <c r="F1289" s="46" t="str">
        <f t="shared" si="70"/>
        <v> </v>
      </c>
      <c r="G1289" s="47" t="str">
        <f t="shared" si="71"/>
        <v> </v>
      </c>
      <c r="H1289" s="50">
        <v>0</v>
      </c>
    </row>
    <row r="1290" spans="1:8" ht="12.75">
      <c r="A1290" s="67" t="s">
        <v>539</v>
      </c>
      <c r="B1290" s="7" t="s">
        <v>556</v>
      </c>
      <c r="C1290" s="8">
        <v>37500</v>
      </c>
      <c r="D1290" s="41">
        <v>44000</v>
      </c>
      <c r="E1290" s="9">
        <v>73901.12</v>
      </c>
      <c r="F1290" s="46">
        <f t="shared" si="70"/>
        <v>29901.119999999995</v>
      </c>
      <c r="G1290" s="47" t="str">
        <f t="shared" si="71"/>
        <v> </v>
      </c>
      <c r="H1290" s="50">
        <v>-29901.12</v>
      </c>
    </row>
    <row r="1291" spans="1:8" ht="12.75">
      <c r="A1291" s="67" t="s">
        <v>540</v>
      </c>
      <c r="B1291" s="7" t="s">
        <v>557</v>
      </c>
      <c r="C1291" s="8">
        <v>37500</v>
      </c>
      <c r="D1291" s="41">
        <v>37500</v>
      </c>
      <c r="E1291" s="9">
        <v>95308.76</v>
      </c>
      <c r="F1291" s="46">
        <f t="shared" si="70"/>
        <v>57808.759999999995</v>
      </c>
      <c r="G1291" s="47" t="str">
        <f t="shared" si="71"/>
        <v> </v>
      </c>
      <c r="H1291" s="50">
        <v>-57808.76</v>
      </c>
    </row>
    <row r="1292" spans="1:8" ht="12.75">
      <c r="A1292" s="67" t="s">
        <v>541</v>
      </c>
      <c r="B1292" s="7" t="s">
        <v>558</v>
      </c>
      <c r="C1292" s="8">
        <v>155000</v>
      </c>
      <c r="D1292" s="41">
        <v>155000</v>
      </c>
      <c r="E1292" s="9">
        <v>320403</v>
      </c>
      <c r="F1292" s="46">
        <f t="shared" si="70"/>
        <v>165403</v>
      </c>
      <c r="G1292" s="47" t="str">
        <f t="shared" si="71"/>
        <v> </v>
      </c>
      <c r="H1292" s="50">
        <v>-165403</v>
      </c>
    </row>
    <row r="1293" spans="1:8" ht="12.75">
      <c r="A1293" s="67" t="s">
        <v>577</v>
      </c>
      <c r="B1293" s="7" t="s">
        <v>580</v>
      </c>
      <c r="C1293" s="8">
        <v>1175000</v>
      </c>
      <c r="D1293" s="41">
        <v>1168000</v>
      </c>
      <c r="E1293" s="9">
        <v>2335939.2</v>
      </c>
      <c r="F1293" s="46">
        <f t="shared" si="70"/>
        <v>1167939.2000000002</v>
      </c>
      <c r="G1293" s="47" t="str">
        <f t="shared" si="71"/>
        <v> </v>
      </c>
      <c r="H1293" s="50">
        <v>-1167939.2</v>
      </c>
    </row>
    <row r="1294" spans="1:8" ht="12.75">
      <c r="A1294" s="67" t="s">
        <v>542</v>
      </c>
      <c r="B1294" s="7" t="s">
        <v>581</v>
      </c>
      <c r="C1294" s="8">
        <v>7500</v>
      </c>
      <c r="D1294" s="41">
        <v>12500</v>
      </c>
      <c r="E1294" s="9">
        <v>27899.26</v>
      </c>
      <c r="F1294" s="46">
        <f t="shared" si="70"/>
        <v>15399.259999999998</v>
      </c>
      <c r="G1294" s="47" t="str">
        <f t="shared" si="71"/>
        <v> </v>
      </c>
      <c r="H1294" s="50">
        <v>-15399.26</v>
      </c>
    </row>
    <row r="1295" spans="1:8" ht="12.75">
      <c r="A1295" s="67" t="s">
        <v>543</v>
      </c>
      <c r="B1295" s="7" t="s">
        <v>559</v>
      </c>
      <c r="C1295" s="8">
        <v>100000</v>
      </c>
      <c r="D1295" s="41">
        <v>20000</v>
      </c>
      <c r="E1295" s="9">
        <v>18705</v>
      </c>
      <c r="F1295" s="46" t="str">
        <f t="shared" si="70"/>
        <v> </v>
      </c>
      <c r="G1295" s="47">
        <f t="shared" si="71"/>
        <v>1295</v>
      </c>
      <c r="H1295" s="50">
        <v>1295</v>
      </c>
    </row>
    <row r="1296" spans="1:8" ht="12.75">
      <c r="A1296" s="67" t="s">
        <v>544</v>
      </c>
      <c r="B1296" s="7" t="s">
        <v>1353</v>
      </c>
      <c r="C1296" s="8"/>
      <c r="D1296" s="41"/>
      <c r="E1296" s="9"/>
      <c r="F1296" s="46" t="str">
        <f t="shared" si="70"/>
        <v> </v>
      </c>
      <c r="G1296" s="47" t="str">
        <f t="shared" si="71"/>
        <v> </v>
      </c>
      <c r="H1296" s="50"/>
    </row>
    <row r="1297" spans="1:8" ht="12.75">
      <c r="A1297" s="67"/>
      <c r="B1297" s="7" t="s">
        <v>790</v>
      </c>
      <c r="C1297" s="8">
        <v>25000</v>
      </c>
      <c r="D1297" s="41">
        <v>10000</v>
      </c>
      <c r="E1297" s="9">
        <v>10565.93</v>
      </c>
      <c r="F1297" s="46">
        <f t="shared" si="70"/>
        <v>565.9300000000003</v>
      </c>
      <c r="G1297" s="47" t="str">
        <f t="shared" si="71"/>
        <v> </v>
      </c>
      <c r="H1297" s="50">
        <v>-565.93</v>
      </c>
    </row>
    <row r="1298" spans="1:8" ht="12.75">
      <c r="A1298" s="67" t="s">
        <v>578</v>
      </c>
      <c r="B1298" s="7" t="s">
        <v>560</v>
      </c>
      <c r="C1298" s="8">
        <v>27500</v>
      </c>
      <c r="D1298" s="41">
        <v>13900</v>
      </c>
      <c r="E1298" s="9">
        <v>5400</v>
      </c>
      <c r="F1298" s="46" t="str">
        <f t="shared" si="70"/>
        <v> </v>
      </c>
      <c r="G1298" s="47">
        <f t="shared" si="71"/>
        <v>8500</v>
      </c>
      <c r="H1298" s="50">
        <v>8500</v>
      </c>
    </row>
    <row r="1299" spans="1:8" ht="12.75">
      <c r="A1299" s="67" t="s">
        <v>545</v>
      </c>
      <c r="B1299" s="7" t="s">
        <v>561</v>
      </c>
      <c r="C1299" s="8">
        <v>375000</v>
      </c>
      <c r="D1299" s="41">
        <v>462000</v>
      </c>
      <c r="E1299" s="9">
        <v>827369.01</v>
      </c>
      <c r="F1299" s="46">
        <f t="shared" si="70"/>
        <v>365369.01</v>
      </c>
      <c r="G1299" s="47" t="str">
        <f t="shared" si="71"/>
        <v> </v>
      </c>
      <c r="H1299" s="50">
        <v>-365369.01</v>
      </c>
    </row>
    <row r="1300" spans="1:8" ht="12.75">
      <c r="A1300" s="67" t="s">
        <v>546</v>
      </c>
      <c r="B1300" s="7" t="s">
        <v>562</v>
      </c>
      <c r="C1300" s="8">
        <v>210000</v>
      </c>
      <c r="D1300" s="41">
        <v>210000</v>
      </c>
      <c r="E1300" s="9">
        <v>458310</v>
      </c>
      <c r="F1300" s="46">
        <f t="shared" si="70"/>
        <v>248310</v>
      </c>
      <c r="G1300" s="47" t="str">
        <f t="shared" si="71"/>
        <v> </v>
      </c>
      <c r="H1300" s="50">
        <v>-248310</v>
      </c>
    </row>
    <row r="1301" spans="1:8" ht="12.75">
      <c r="A1301" s="67" t="s">
        <v>548</v>
      </c>
      <c r="B1301" s="7" t="s">
        <v>564</v>
      </c>
      <c r="C1301" s="8">
        <v>20000</v>
      </c>
      <c r="D1301" s="41">
        <v>26500</v>
      </c>
      <c r="E1301" s="9">
        <v>37119.32</v>
      </c>
      <c r="F1301" s="46">
        <f t="shared" si="70"/>
        <v>10619.32</v>
      </c>
      <c r="G1301" s="47" t="str">
        <f t="shared" si="71"/>
        <v> </v>
      </c>
      <c r="H1301" s="50">
        <v>-10619.32</v>
      </c>
    </row>
    <row r="1302" spans="1:8" ht="12.75">
      <c r="A1302" s="67" t="s">
        <v>549</v>
      </c>
      <c r="B1302" s="7" t="s">
        <v>565</v>
      </c>
      <c r="C1302" s="8">
        <v>10000</v>
      </c>
      <c r="D1302" s="41">
        <v>9400</v>
      </c>
      <c r="E1302" s="9">
        <v>9330</v>
      </c>
      <c r="F1302" s="46" t="str">
        <f t="shared" si="70"/>
        <v> </v>
      </c>
      <c r="G1302" s="47">
        <f t="shared" si="71"/>
        <v>70</v>
      </c>
      <c r="H1302" s="50">
        <v>70</v>
      </c>
    </row>
    <row r="1303" spans="1:8" ht="12.75">
      <c r="A1303" s="67" t="s">
        <v>552</v>
      </c>
      <c r="B1303" s="7" t="s">
        <v>582</v>
      </c>
      <c r="C1303" s="8">
        <v>12500</v>
      </c>
      <c r="D1303" s="41">
        <v>12500</v>
      </c>
      <c r="E1303" s="9">
        <v>18494.75</v>
      </c>
      <c r="F1303" s="46">
        <f t="shared" si="70"/>
        <v>5994.75</v>
      </c>
      <c r="G1303" s="47" t="str">
        <f t="shared" si="71"/>
        <v> </v>
      </c>
      <c r="H1303" s="50">
        <v>-5994.75</v>
      </c>
    </row>
    <row r="1304" spans="1:8" ht="12.75">
      <c r="A1304" s="67" t="s">
        <v>553</v>
      </c>
      <c r="B1304" s="7" t="s">
        <v>568</v>
      </c>
      <c r="C1304" s="8">
        <v>50000</v>
      </c>
      <c r="D1304" s="41">
        <v>41500</v>
      </c>
      <c r="E1304" s="9">
        <v>137697.5</v>
      </c>
      <c r="F1304" s="46">
        <f t="shared" si="70"/>
        <v>96197.5</v>
      </c>
      <c r="G1304" s="47" t="str">
        <f t="shared" si="71"/>
        <v> </v>
      </c>
      <c r="H1304" s="50">
        <v>-96197.5</v>
      </c>
    </row>
    <row r="1305" spans="1:8" ht="12.75">
      <c r="A1305" s="64"/>
      <c r="B1305" s="14" t="s">
        <v>1512</v>
      </c>
      <c r="C1305" s="8"/>
      <c r="D1305" s="42"/>
      <c r="E1305" s="23"/>
      <c r="F1305" s="23"/>
      <c r="G1305" s="79"/>
      <c r="H1305" s="71"/>
    </row>
    <row r="1306" spans="1:8" ht="12.75">
      <c r="A1306" s="64"/>
      <c r="B1306" s="14" t="s">
        <v>362</v>
      </c>
      <c r="C1306" s="8">
        <v>7094500</v>
      </c>
      <c r="D1306" s="43">
        <f>SUM(D1284:D1304)</f>
        <v>7214500</v>
      </c>
      <c r="E1306" s="21">
        <f>SUM(E1284:E1304)</f>
        <v>14309724.479999997</v>
      </c>
      <c r="F1306" s="21">
        <f>SUM(F1284:F1304)</f>
        <v>7105089.479999999</v>
      </c>
      <c r="G1306" s="80">
        <f>SUM(G1284:G1304)</f>
        <v>9865</v>
      </c>
      <c r="H1306" s="72">
        <f>SUM(H1284:H1304)</f>
        <v>-7095224.4799999995</v>
      </c>
    </row>
    <row r="1307" spans="1:8" ht="12.75">
      <c r="A1307" s="64"/>
      <c r="B1307" s="7"/>
      <c r="C1307" s="8"/>
      <c r="D1307" s="41"/>
      <c r="E1307" s="9"/>
      <c r="F1307" s="9"/>
      <c r="G1307" s="78"/>
      <c r="H1307" s="50"/>
    </row>
    <row r="1308" spans="1:8" ht="12.75">
      <c r="A1308" s="64"/>
      <c r="B1308" s="17" t="s">
        <v>359</v>
      </c>
      <c r="C1308" s="8"/>
      <c r="D1308" s="41"/>
      <c r="E1308" s="9"/>
      <c r="F1308" s="9"/>
      <c r="G1308" s="78"/>
      <c r="H1308" s="50"/>
    </row>
    <row r="1309" spans="1:8" ht="12.75">
      <c r="A1309" s="64"/>
      <c r="B1309" s="7"/>
      <c r="C1309" s="8"/>
      <c r="D1309" s="41"/>
      <c r="E1309" s="9"/>
      <c r="F1309" s="9"/>
      <c r="G1309" s="78"/>
      <c r="H1309" s="50"/>
    </row>
    <row r="1310" spans="1:8" ht="12.75">
      <c r="A1310" s="64"/>
      <c r="B1310" s="17" t="s">
        <v>1263</v>
      </c>
      <c r="C1310" s="8"/>
      <c r="D1310" s="41"/>
      <c r="E1310" s="9"/>
      <c r="F1310" s="9"/>
      <c r="G1310" s="78"/>
      <c r="H1310" s="50"/>
    </row>
    <row r="1311" spans="1:8" ht="12.75">
      <c r="A1311" s="66" t="s">
        <v>1513</v>
      </c>
      <c r="B1311" s="7" t="s">
        <v>534</v>
      </c>
      <c r="C1311" s="8">
        <v>77957000</v>
      </c>
      <c r="D1311" s="41">
        <v>80757000</v>
      </c>
      <c r="E1311" s="9">
        <v>144724252.62</v>
      </c>
      <c r="F1311" s="46">
        <f>IF(E1311&gt;D1311,E1311-D1311," ")</f>
        <v>63967252.620000005</v>
      </c>
      <c r="G1311" s="47" t="str">
        <f>IF(D1311&gt;E1311,D1311-E1311," ")</f>
        <v> </v>
      </c>
      <c r="H1311" s="50">
        <v>-63967252.62</v>
      </c>
    </row>
    <row r="1312" spans="1:8" ht="12.75">
      <c r="A1312" s="64"/>
      <c r="B1312" s="7"/>
      <c r="C1312" s="8"/>
      <c r="D1312" s="41"/>
      <c r="E1312" s="9"/>
      <c r="F1312" s="9"/>
      <c r="G1312" s="78"/>
      <c r="H1312" s="50"/>
    </row>
    <row r="1313" spans="1:8" ht="12.75">
      <c r="A1313" s="64"/>
      <c r="B1313" s="17" t="s">
        <v>1264</v>
      </c>
      <c r="C1313" s="8"/>
      <c r="D1313" s="41"/>
      <c r="E1313" s="9"/>
      <c r="F1313" s="9"/>
      <c r="G1313" s="78"/>
      <c r="H1313" s="50"/>
    </row>
    <row r="1314" spans="1:8" ht="12.75">
      <c r="A1314" s="66" t="s">
        <v>1446</v>
      </c>
      <c r="B1314" s="7" t="s">
        <v>554</v>
      </c>
      <c r="C1314" s="8">
        <v>35000</v>
      </c>
      <c r="D1314" s="41">
        <v>35000</v>
      </c>
      <c r="E1314" s="9">
        <v>50000</v>
      </c>
      <c r="F1314" s="46">
        <f>IF(E1314&gt;D1314,E1314-D1314," ")</f>
        <v>15000</v>
      </c>
      <c r="G1314" s="47" t="str">
        <f>IF(D1314&gt;E1314,D1314-E1314," ")</f>
        <v> </v>
      </c>
      <c r="H1314" s="50">
        <v>-15000</v>
      </c>
    </row>
    <row r="1315" spans="1:8" ht="12.75">
      <c r="A1315" s="67" t="s">
        <v>536</v>
      </c>
      <c r="B1315" s="7" t="s">
        <v>555</v>
      </c>
      <c r="C1315" s="8">
        <v>6600000</v>
      </c>
      <c r="D1315" s="41">
        <v>6605000</v>
      </c>
      <c r="E1315" s="9">
        <v>12756610.65</v>
      </c>
      <c r="F1315" s="46">
        <f>IF(E1315&gt;D1315,E1315-D1315," ")</f>
        <v>6151610.65</v>
      </c>
      <c r="G1315" s="47" t="str">
        <f>IF(D1315&gt;E1315,D1315-E1315," ")</f>
        <v> </v>
      </c>
      <c r="H1315" s="50">
        <v>-6151610.65</v>
      </c>
    </row>
    <row r="1316" spans="1:8" ht="12.75">
      <c r="A1316" s="67" t="s">
        <v>538</v>
      </c>
      <c r="B1316" s="7" t="s">
        <v>579</v>
      </c>
      <c r="C1316" s="8">
        <v>40000</v>
      </c>
      <c r="D1316" s="41">
        <v>40000</v>
      </c>
      <c r="E1316" s="9">
        <v>22343</v>
      </c>
      <c r="F1316" s="46" t="str">
        <f>IF(E1316&gt;D1316,E1316-D1316," ")</f>
        <v> </v>
      </c>
      <c r="G1316" s="47">
        <f>IF(D1316&gt;E1316,D1316-E1316," ")</f>
        <v>17657</v>
      </c>
      <c r="H1316" s="50">
        <v>17657</v>
      </c>
    </row>
    <row r="1317" spans="1:8" ht="12.75">
      <c r="A1317" s="67"/>
      <c r="B1317" s="15" t="s">
        <v>601</v>
      </c>
      <c r="C1317" s="8"/>
      <c r="D1317" s="44">
        <f>SUM(D1311:D1316)</f>
        <v>87437000</v>
      </c>
      <c r="E1317" s="22">
        <f>SUM(E1311:E1316)</f>
        <v>157553206.27</v>
      </c>
      <c r="F1317" s="22">
        <f>SUM(F1311:F1316)</f>
        <v>70133863.27000001</v>
      </c>
      <c r="G1317" s="61">
        <f>SUM(G1311:G1316)</f>
        <v>17657</v>
      </c>
      <c r="H1317" s="73">
        <f>SUM(H1311:H1316)</f>
        <v>-70116206.27</v>
      </c>
    </row>
    <row r="1318" spans="1:8" ht="12.75">
      <c r="A1318" s="27"/>
      <c r="B1318" s="3"/>
      <c r="C1318" s="1"/>
      <c r="D1318" s="45"/>
      <c r="E1318" s="4"/>
      <c r="F1318" s="4"/>
      <c r="G1318" s="4"/>
      <c r="H1318" s="50"/>
    </row>
    <row r="1319" spans="1:8" ht="12.75">
      <c r="A1319" s="67"/>
      <c r="B1319" s="7"/>
      <c r="C1319" s="8"/>
      <c r="D1319" s="41"/>
      <c r="E1319" s="9"/>
      <c r="F1319" s="9"/>
      <c r="G1319" s="78"/>
      <c r="H1319" s="50"/>
    </row>
    <row r="1320" spans="1:8" ht="12.75">
      <c r="A1320" s="67"/>
      <c r="B1320" s="17" t="s">
        <v>357</v>
      </c>
      <c r="C1320" s="8"/>
      <c r="D1320" s="41"/>
      <c r="E1320" s="9"/>
      <c r="F1320" s="9"/>
      <c r="G1320" s="78"/>
      <c r="H1320" s="50"/>
    </row>
    <row r="1321" spans="1:8" ht="12.75">
      <c r="A1321" s="67"/>
      <c r="B1321" s="17" t="s">
        <v>607</v>
      </c>
      <c r="C1321" s="8"/>
      <c r="D1321" s="41"/>
      <c r="E1321" s="9"/>
      <c r="F1321" s="9"/>
      <c r="G1321" s="78"/>
      <c r="H1321" s="50"/>
    </row>
    <row r="1322" spans="1:8" ht="12.75">
      <c r="A1322" s="67"/>
      <c r="B1322" s="7"/>
      <c r="C1322" s="8"/>
      <c r="D1322" s="41"/>
      <c r="E1322" s="9"/>
      <c r="F1322" s="9"/>
      <c r="G1322" s="78"/>
      <c r="H1322" s="50"/>
    </row>
    <row r="1323" spans="1:8" ht="12.75">
      <c r="A1323" s="67"/>
      <c r="B1323" s="17" t="s">
        <v>359</v>
      </c>
      <c r="C1323" s="8"/>
      <c r="D1323" s="41"/>
      <c r="E1323" s="9"/>
      <c r="F1323" s="9"/>
      <c r="G1323" s="78"/>
      <c r="H1323" s="50"/>
    </row>
    <row r="1324" spans="1:8" ht="12.75">
      <c r="A1324" s="67"/>
      <c r="B1324" s="17" t="s">
        <v>607</v>
      </c>
      <c r="C1324" s="8"/>
      <c r="D1324" s="41"/>
      <c r="E1324" s="9"/>
      <c r="F1324" s="9"/>
      <c r="G1324" s="78"/>
      <c r="H1324" s="50"/>
    </row>
    <row r="1325" spans="1:8" ht="12.75">
      <c r="A1325" s="67"/>
      <c r="B1325" s="17"/>
      <c r="C1325" s="8"/>
      <c r="D1325" s="41"/>
      <c r="E1325" s="9"/>
      <c r="F1325" s="9"/>
      <c r="G1325" s="78"/>
      <c r="H1325" s="50"/>
    </row>
    <row r="1326" spans="1:8" ht="12.75">
      <c r="A1326" s="67"/>
      <c r="B1326" s="15" t="s">
        <v>598</v>
      </c>
      <c r="C1326" s="8"/>
      <c r="D1326" s="41">
        <f>D1317</f>
        <v>87437000</v>
      </c>
      <c r="E1326" s="9">
        <f>E1317</f>
        <v>157553206.27</v>
      </c>
      <c r="F1326" s="9">
        <f>F1317</f>
        <v>70133863.27000001</v>
      </c>
      <c r="G1326" s="78">
        <f>G1317</f>
        <v>17657</v>
      </c>
      <c r="H1326" s="50">
        <f>H1317</f>
        <v>-70116206.27</v>
      </c>
    </row>
    <row r="1327" spans="1:8" ht="12.75">
      <c r="A1327" s="67"/>
      <c r="B1327" s="7"/>
      <c r="C1327" s="8"/>
      <c r="D1327" s="41"/>
      <c r="E1327" s="9"/>
      <c r="F1327" s="9"/>
      <c r="G1327" s="78"/>
      <c r="H1327" s="50"/>
    </row>
    <row r="1328" spans="1:8" ht="12.75">
      <c r="A1328" s="67"/>
      <c r="B1328" s="17" t="s">
        <v>599</v>
      </c>
      <c r="C1328" s="8"/>
      <c r="D1328" s="41"/>
      <c r="E1328" s="9"/>
      <c r="F1328" s="9"/>
      <c r="G1328" s="78"/>
      <c r="H1328" s="50"/>
    </row>
    <row r="1329" spans="1:8" ht="12.75">
      <c r="A1329" s="67" t="s">
        <v>342</v>
      </c>
      <c r="B1329" s="7" t="s">
        <v>556</v>
      </c>
      <c r="C1329" s="8">
        <v>7500000</v>
      </c>
      <c r="D1329" s="41">
        <v>7700000</v>
      </c>
      <c r="E1329" s="9">
        <v>25433445.29</v>
      </c>
      <c r="F1329" s="46">
        <f aca="true" t="shared" si="72" ref="F1329:F1352">IF(E1329&gt;D1329,E1329-D1329," ")</f>
        <v>17733445.29</v>
      </c>
      <c r="G1329" s="47" t="str">
        <f aca="true" t="shared" si="73" ref="G1329:G1352">IF(D1329&gt;E1329,D1329-E1329," ")</f>
        <v> </v>
      </c>
      <c r="H1329" s="50">
        <v>-17733445.29</v>
      </c>
    </row>
    <row r="1330" spans="1:8" ht="12.75">
      <c r="A1330" s="67" t="s">
        <v>540</v>
      </c>
      <c r="B1330" s="7" t="s">
        <v>557</v>
      </c>
      <c r="C1330" s="8">
        <v>112500</v>
      </c>
      <c r="D1330" s="41">
        <v>127500</v>
      </c>
      <c r="E1330" s="9">
        <v>247103.16</v>
      </c>
      <c r="F1330" s="46">
        <f t="shared" si="72"/>
        <v>119603.16</v>
      </c>
      <c r="G1330" s="47" t="str">
        <f t="shared" si="73"/>
        <v> </v>
      </c>
      <c r="H1330" s="50">
        <v>-119603.16</v>
      </c>
    </row>
    <row r="1331" spans="1:8" ht="12.75">
      <c r="A1331" s="67" t="s">
        <v>541</v>
      </c>
      <c r="B1331" s="7" t="s">
        <v>558</v>
      </c>
      <c r="C1331" s="8">
        <v>1400000</v>
      </c>
      <c r="D1331" s="41">
        <v>1400000</v>
      </c>
      <c r="E1331" s="9">
        <v>2642099.32</v>
      </c>
      <c r="F1331" s="46">
        <f t="shared" si="72"/>
        <v>1242099.3199999998</v>
      </c>
      <c r="G1331" s="47" t="str">
        <f t="shared" si="73"/>
        <v> </v>
      </c>
      <c r="H1331" s="50">
        <v>-1242099.32</v>
      </c>
    </row>
    <row r="1332" spans="1:8" ht="12.75">
      <c r="A1332" s="67" t="s">
        <v>577</v>
      </c>
      <c r="B1332" s="7" t="s">
        <v>580</v>
      </c>
      <c r="C1332" s="8">
        <v>7010000</v>
      </c>
      <c r="D1332" s="41">
        <v>7123600</v>
      </c>
      <c r="E1332" s="9">
        <v>16264505.68</v>
      </c>
      <c r="F1332" s="46">
        <f t="shared" si="72"/>
        <v>9140905.68</v>
      </c>
      <c r="G1332" s="47" t="str">
        <f t="shared" si="73"/>
        <v> </v>
      </c>
      <c r="H1332" s="50">
        <v>-9140905.68</v>
      </c>
    </row>
    <row r="1333" spans="1:8" ht="12.75">
      <c r="A1333" s="67" t="s">
        <v>542</v>
      </c>
      <c r="B1333" s="7" t="s">
        <v>581</v>
      </c>
      <c r="C1333" s="8">
        <v>1650000</v>
      </c>
      <c r="D1333" s="41">
        <v>1925000</v>
      </c>
      <c r="E1333" s="9">
        <v>3579374.4</v>
      </c>
      <c r="F1333" s="46">
        <f t="shared" si="72"/>
        <v>1654374.4</v>
      </c>
      <c r="G1333" s="47" t="str">
        <f t="shared" si="73"/>
        <v> </v>
      </c>
      <c r="H1333" s="50">
        <v>-1654374.4</v>
      </c>
    </row>
    <row r="1334" spans="1:8" ht="12.75">
      <c r="A1334" s="67" t="s">
        <v>543</v>
      </c>
      <c r="B1334" s="7" t="s">
        <v>559</v>
      </c>
      <c r="C1334" s="8">
        <v>200000</v>
      </c>
      <c r="D1334" s="41">
        <v>275000</v>
      </c>
      <c r="E1334" s="9">
        <v>449752.6</v>
      </c>
      <c r="F1334" s="46">
        <f t="shared" si="72"/>
        <v>174752.59999999998</v>
      </c>
      <c r="G1334" s="47" t="str">
        <f t="shared" si="73"/>
        <v> </v>
      </c>
      <c r="H1334" s="50">
        <v>-174752.6</v>
      </c>
    </row>
    <row r="1335" spans="1:8" ht="12.75">
      <c r="A1335" s="67" t="s">
        <v>544</v>
      </c>
      <c r="B1335" s="7" t="s">
        <v>1353</v>
      </c>
      <c r="C1335" s="8"/>
      <c r="D1335" s="41"/>
      <c r="E1335" s="9"/>
      <c r="F1335" s="46" t="str">
        <f t="shared" si="72"/>
        <v> </v>
      </c>
      <c r="G1335" s="47" t="str">
        <f t="shared" si="73"/>
        <v> </v>
      </c>
      <c r="H1335" s="50"/>
    </row>
    <row r="1336" spans="1:8" ht="12.75">
      <c r="A1336" s="67"/>
      <c r="B1336" s="7" t="s">
        <v>790</v>
      </c>
      <c r="C1336" s="8">
        <v>400000</v>
      </c>
      <c r="D1336" s="41">
        <v>400000</v>
      </c>
      <c r="E1336" s="9">
        <v>394595.48</v>
      </c>
      <c r="F1336" s="46" t="str">
        <f t="shared" si="72"/>
        <v> </v>
      </c>
      <c r="G1336" s="47">
        <f t="shared" si="73"/>
        <v>5404.520000000019</v>
      </c>
      <c r="H1336" s="50">
        <v>5404.52</v>
      </c>
    </row>
    <row r="1337" spans="1:8" ht="12.75">
      <c r="A1337" s="67" t="s">
        <v>578</v>
      </c>
      <c r="B1337" s="7" t="s">
        <v>560</v>
      </c>
      <c r="C1337" s="8">
        <v>500000</v>
      </c>
      <c r="D1337" s="41">
        <v>530000</v>
      </c>
      <c r="E1337" s="9">
        <v>1084794.92</v>
      </c>
      <c r="F1337" s="46">
        <f t="shared" si="72"/>
        <v>554794.9199999999</v>
      </c>
      <c r="G1337" s="47" t="str">
        <f t="shared" si="73"/>
        <v> </v>
      </c>
      <c r="H1337" s="50">
        <v>-554794.92</v>
      </c>
    </row>
    <row r="1338" spans="1:8" ht="12.75">
      <c r="A1338" s="67" t="s">
        <v>545</v>
      </c>
      <c r="B1338" s="7" t="s">
        <v>561</v>
      </c>
      <c r="C1338" s="8">
        <v>500000</v>
      </c>
      <c r="D1338" s="41">
        <v>700000</v>
      </c>
      <c r="E1338" s="9">
        <v>729431</v>
      </c>
      <c r="F1338" s="46">
        <f t="shared" si="72"/>
        <v>29431</v>
      </c>
      <c r="G1338" s="47" t="str">
        <f t="shared" si="73"/>
        <v> </v>
      </c>
      <c r="H1338" s="50">
        <v>-29431</v>
      </c>
    </row>
    <row r="1339" spans="1:8" ht="12.75">
      <c r="A1339" s="67" t="s">
        <v>546</v>
      </c>
      <c r="B1339" s="7" t="s">
        <v>562</v>
      </c>
      <c r="C1339" s="8">
        <v>950000</v>
      </c>
      <c r="D1339" s="41">
        <v>950000</v>
      </c>
      <c r="E1339" s="9">
        <v>2235968.36</v>
      </c>
      <c r="F1339" s="46">
        <f t="shared" si="72"/>
        <v>1285968.3599999999</v>
      </c>
      <c r="G1339" s="47" t="str">
        <f t="shared" si="73"/>
        <v> </v>
      </c>
      <c r="H1339" s="50">
        <v>-1285968.36</v>
      </c>
    </row>
    <row r="1340" spans="1:8" ht="12.75">
      <c r="A1340" s="67" t="s">
        <v>547</v>
      </c>
      <c r="B1340" s="7" t="s">
        <v>563</v>
      </c>
      <c r="C1340" s="8">
        <v>40000</v>
      </c>
      <c r="D1340" s="41">
        <v>40000</v>
      </c>
      <c r="E1340" s="9">
        <v>58750.5</v>
      </c>
      <c r="F1340" s="46">
        <f t="shared" si="72"/>
        <v>18750.5</v>
      </c>
      <c r="G1340" s="47" t="str">
        <f t="shared" si="73"/>
        <v> </v>
      </c>
      <c r="H1340" s="50">
        <v>-18750.5</v>
      </c>
    </row>
    <row r="1341" spans="1:8" ht="12.75">
      <c r="A1341" s="67" t="s">
        <v>548</v>
      </c>
      <c r="B1341" s="7" t="s">
        <v>564</v>
      </c>
      <c r="C1341" s="8">
        <v>100000</v>
      </c>
      <c r="D1341" s="41">
        <v>100000</v>
      </c>
      <c r="E1341" s="9">
        <v>342442.74</v>
      </c>
      <c r="F1341" s="46">
        <f t="shared" si="72"/>
        <v>242442.74</v>
      </c>
      <c r="G1341" s="47" t="str">
        <f t="shared" si="73"/>
        <v> </v>
      </c>
      <c r="H1341" s="50">
        <v>-242442.74</v>
      </c>
    </row>
    <row r="1342" spans="1:8" ht="12.75">
      <c r="A1342" s="67" t="s">
        <v>549</v>
      </c>
      <c r="B1342" s="7" t="s">
        <v>565</v>
      </c>
      <c r="C1342" s="8">
        <v>4500000</v>
      </c>
      <c r="D1342" s="41">
        <v>3281400</v>
      </c>
      <c r="E1342" s="9">
        <v>580157.12</v>
      </c>
      <c r="F1342" s="46" t="str">
        <f t="shared" si="72"/>
        <v> </v>
      </c>
      <c r="G1342" s="47">
        <f t="shared" si="73"/>
        <v>2701242.88</v>
      </c>
      <c r="H1342" s="50">
        <v>2701242.88</v>
      </c>
    </row>
    <row r="1343" spans="1:8" ht="12.75">
      <c r="A1343" s="67" t="s">
        <v>551</v>
      </c>
      <c r="B1343" s="7" t="s">
        <v>567</v>
      </c>
      <c r="C1343" s="8">
        <v>100000</v>
      </c>
      <c r="D1343" s="41">
        <v>100000</v>
      </c>
      <c r="E1343" s="9">
        <v>49524.72</v>
      </c>
      <c r="F1343" s="46" t="str">
        <f t="shared" si="72"/>
        <v> </v>
      </c>
      <c r="G1343" s="47">
        <f t="shared" si="73"/>
        <v>50475.28</v>
      </c>
      <c r="H1343" s="50">
        <v>50475.28</v>
      </c>
    </row>
    <row r="1344" spans="1:8" ht="12.75">
      <c r="A1344" s="67" t="s">
        <v>552</v>
      </c>
      <c r="B1344" s="7" t="s">
        <v>582</v>
      </c>
      <c r="C1344" s="8">
        <v>40000</v>
      </c>
      <c r="D1344" s="41">
        <v>80000</v>
      </c>
      <c r="E1344" s="9">
        <v>126914.5</v>
      </c>
      <c r="F1344" s="46">
        <f t="shared" si="72"/>
        <v>46914.5</v>
      </c>
      <c r="G1344" s="47" t="str">
        <f t="shared" si="73"/>
        <v> </v>
      </c>
      <c r="H1344" s="50">
        <v>-46914.5</v>
      </c>
    </row>
    <row r="1345" spans="1:8" ht="12.75">
      <c r="A1345" s="67" t="s">
        <v>553</v>
      </c>
      <c r="B1345" s="7" t="s">
        <v>568</v>
      </c>
      <c r="C1345" s="8">
        <v>600000</v>
      </c>
      <c r="D1345" s="41">
        <v>900000</v>
      </c>
      <c r="E1345" s="9">
        <v>1419721</v>
      </c>
      <c r="F1345" s="46">
        <f t="shared" si="72"/>
        <v>519721</v>
      </c>
      <c r="G1345" s="47" t="str">
        <f t="shared" si="73"/>
        <v> </v>
      </c>
      <c r="H1345" s="50">
        <v>-519721</v>
      </c>
    </row>
    <row r="1346" spans="1:8" ht="12.75">
      <c r="A1346" s="67" t="s">
        <v>1327</v>
      </c>
      <c r="B1346" s="7" t="s">
        <v>1347</v>
      </c>
      <c r="C1346" s="8">
        <v>335000</v>
      </c>
      <c r="D1346" s="41">
        <v>635000</v>
      </c>
      <c r="E1346" s="9">
        <v>1444142.91</v>
      </c>
      <c r="F1346" s="46">
        <f t="shared" si="72"/>
        <v>809142.9099999999</v>
      </c>
      <c r="G1346" s="47" t="str">
        <f t="shared" si="73"/>
        <v> </v>
      </c>
      <c r="H1346" s="50">
        <v>-809142.91</v>
      </c>
    </row>
    <row r="1347" spans="1:8" ht="12.75">
      <c r="A1347" s="67" t="s">
        <v>1514</v>
      </c>
      <c r="B1347" s="7" t="s">
        <v>1515</v>
      </c>
      <c r="C1347" s="8"/>
      <c r="D1347" s="41"/>
      <c r="E1347" s="9"/>
      <c r="F1347" s="46" t="str">
        <f t="shared" si="72"/>
        <v> </v>
      </c>
      <c r="G1347" s="47" t="str">
        <f t="shared" si="73"/>
        <v> </v>
      </c>
      <c r="H1347" s="50"/>
    </row>
    <row r="1348" spans="1:8" ht="12.75">
      <c r="A1348" s="67"/>
      <c r="B1348" s="7" t="s">
        <v>1516</v>
      </c>
      <c r="C1348" s="8">
        <v>4800000</v>
      </c>
      <c r="D1348" s="41">
        <v>4170000</v>
      </c>
      <c r="E1348" s="9">
        <v>2984510</v>
      </c>
      <c r="F1348" s="46" t="str">
        <f t="shared" si="72"/>
        <v> </v>
      </c>
      <c r="G1348" s="47">
        <f t="shared" si="73"/>
        <v>1185490</v>
      </c>
      <c r="H1348" s="50">
        <v>1185490</v>
      </c>
    </row>
    <row r="1349" spans="1:8" ht="12.75">
      <c r="A1349" s="67" t="s">
        <v>773</v>
      </c>
      <c r="B1349" s="7" t="s">
        <v>774</v>
      </c>
      <c r="C1349" s="8">
        <v>2000000</v>
      </c>
      <c r="D1349" s="41">
        <v>2000000</v>
      </c>
      <c r="E1349" s="9">
        <v>102322</v>
      </c>
      <c r="F1349" s="46" t="str">
        <f t="shared" si="72"/>
        <v> </v>
      </c>
      <c r="G1349" s="47">
        <f t="shared" si="73"/>
        <v>1897678</v>
      </c>
      <c r="H1349" s="50">
        <v>1897678</v>
      </c>
    </row>
    <row r="1350" spans="1:8" ht="12.75">
      <c r="A1350" s="67" t="s">
        <v>863</v>
      </c>
      <c r="B1350" s="7" t="s">
        <v>865</v>
      </c>
      <c r="C1350" s="8">
        <v>3000000</v>
      </c>
      <c r="D1350" s="41">
        <v>3000000</v>
      </c>
      <c r="E1350" s="9">
        <v>1788718.63</v>
      </c>
      <c r="F1350" s="46" t="str">
        <f t="shared" si="72"/>
        <v> </v>
      </c>
      <c r="G1350" s="47">
        <f t="shared" si="73"/>
        <v>1211281.37</v>
      </c>
      <c r="H1350" s="50">
        <v>1211281.37</v>
      </c>
    </row>
    <row r="1351" spans="1:8" ht="12.75">
      <c r="A1351" s="67" t="s">
        <v>592</v>
      </c>
      <c r="B1351" s="7" t="s">
        <v>848</v>
      </c>
      <c r="C1351" s="8"/>
      <c r="D1351" s="41"/>
      <c r="E1351" s="9"/>
      <c r="F1351" s="46" t="str">
        <f t="shared" si="72"/>
        <v> </v>
      </c>
      <c r="G1351" s="47" t="str">
        <f t="shared" si="73"/>
        <v> </v>
      </c>
      <c r="H1351" s="50"/>
    </row>
    <row r="1352" spans="1:8" ht="12.75">
      <c r="A1352" s="67"/>
      <c r="B1352" s="7" t="s">
        <v>859</v>
      </c>
      <c r="C1352" s="8">
        <v>615000</v>
      </c>
      <c r="D1352" s="41">
        <v>610000</v>
      </c>
      <c r="E1352" s="9">
        <v>609600.88</v>
      </c>
      <c r="F1352" s="46" t="str">
        <f t="shared" si="72"/>
        <v> </v>
      </c>
      <c r="G1352" s="47">
        <f t="shared" si="73"/>
        <v>399.11999999999534</v>
      </c>
      <c r="H1352" s="50">
        <v>399.12</v>
      </c>
    </row>
    <row r="1353" spans="1:8" ht="12.75">
      <c r="A1353" s="66"/>
      <c r="B1353" s="7"/>
      <c r="C1353" s="8"/>
      <c r="D1353" s="41"/>
      <c r="E1353" s="9"/>
      <c r="F1353" s="9"/>
      <c r="G1353" s="78"/>
      <c r="H1353" s="50"/>
    </row>
    <row r="1354" spans="1:8" ht="12.75">
      <c r="A1354" s="66"/>
      <c r="B1354" s="14" t="s">
        <v>1517</v>
      </c>
      <c r="C1354" s="8"/>
      <c r="D1354" s="42"/>
      <c r="E1354" s="23"/>
      <c r="F1354" s="23"/>
      <c r="G1354" s="79"/>
      <c r="H1354" s="71"/>
    </row>
    <row r="1355" spans="1:8" ht="12.75">
      <c r="A1355" s="66"/>
      <c r="B1355" s="14" t="s">
        <v>362</v>
      </c>
      <c r="C1355" s="8">
        <v>120984500</v>
      </c>
      <c r="D1355" s="43">
        <f>SUM(D1326:D1353)</f>
        <v>123484500</v>
      </c>
      <c r="E1355" s="21">
        <f>SUM(E1326:E1353)</f>
        <v>220121081.48</v>
      </c>
      <c r="F1355" s="21">
        <f>SUM(F1326:F1353)</f>
        <v>103706209.64999999</v>
      </c>
      <c r="G1355" s="80">
        <f>SUM(G1326:G1353)</f>
        <v>7069628.17</v>
      </c>
      <c r="H1355" s="72">
        <f>SUM(H1326:H1353)</f>
        <v>-96636581.47999999</v>
      </c>
    </row>
    <row r="1356" spans="1:8" ht="12.75">
      <c r="A1356" s="66"/>
      <c r="B1356" s="14"/>
      <c r="C1356" s="8"/>
      <c r="D1356" s="41"/>
      <c r="E1356" s="9"/>
      <c r="F1356" s="9"/>
      <c r="G1356" s="78"/>
      <c r="H1356" s="50"/>
    </row>
    <row r="1357" spans="1:8" ht="12.75">
      <c r="A1357" s="64"/>
      <c r="B1357" s="17" t="s">
        <v>360</v>
      </c>
      <c r="C1357" s="8"/>
      <c r="D1357" s="41"/>
      <c r="E1357" s="9"/>
      <c r="F1357" s="9"/>
      <c r="G1357" s="78"/>
      <c r="H1357" s="50"/>
    </row>
    <row r="1358" spans="1:8" ht="12.75">
      <c r="A1358" s="64"/>
      <c r="B1358" s="7"/>
      <c r="C1358" s="8"/>
      <c r="D1358" s="41"/>
      <c r="E1358" s="9"/>
      <c r="F1358" s="9"/>
      <c r="G1358" s="78"/>
      <c r="H1358" s="50"/>
    </row>
    <row r="1359" spans="1:8" ht="12.75">
      <c r="A1359" s="64"/>
      <c r="B1359" s="17" t="s">
        <v>1263</v>
      </c>
      <c r="C1359" s="8"/>
      <c r="D1359" s="41"/>
      <c r="E1359" s="9"/>
      <c r="F1359" s="9"/>
      <c r="G1359" s="78"/>
      <c r="H1359" s="50"/>
    </row>
    <row r="1360" spans="1:8" ht="12.75">
      <c r="A1360" s="69" t="s">
        <v>1518</v>
      </c>
      <c r="B1360" s="7" t="s">
        <v>534</v>
      </c>
      <c r="C1360" s="8">
        <v>19580000</v>
      </c>
      <c r="D1360" s="41">
        <v>19605000</v>
      </c>
      <c r="E1360" s="9">
        <v>35723751.51</v>
      </c>
      <c r="F1360" s="46">
        <f>IF(E1360&gt;D1360,E1360-D1360," ")</f>
        <v>16118751.509999998</v>
      </c>
      <c r="G1360" s="47" t="str">
        <f>IF(D1360&gt;E1360,D1360-E1360," ")</f>
        <v> </v>
      </c>
      <c r="H1360" s="50">
        <v>-16118751.51</v>
      </c>
    </row>
    <row r="1361" spans="1:8" ht="12.75">
      <c r="A1361" s="64"/>
      <c r="B1361" s="7"/>
      <c r="C1361" s="8"/>
      <c r="D1361" s="41"/>
      <c r="E1361" s="9"/>
      <c r="F1361" s="9"/>
      <c r="G1361" s="78"/>
      <c r="H1361" s="50"/>
    </row>
    <row r="1362" spans="1:8" ht="12.75">
      <c r="A1362" s="64"/>
      <c r="B1362" s="17" t="s">
        <v>1264</v>
      </c>
      <c r="C1362" s="8"/>
      <c r="D1362" s="41"/>
      <c r="E1362" s="9"/>
      <c r="F1362" s="9"/>
      <c r="G1362" s="78"/>
      <c r="H1362" s="50"/>
    </row>
    <row r="1363" spans="1:8" ht="12.75">
      <c r="A1363" s="66" t="s">
        <v>1754</v>
      </c>
      <c r="B1363" s="7" t="s">
        <v>554</v>
      </c>
      <c r="C1363" s="8">
        <v>35000</v>
      </c>
      <c r="D1363" s="41">
        <v>35000</v>
      </c>
      <c r="E1363" s="9">
        <v>63756.83</v>
      </c>
      <c r="F1363" s="46">
        <f aca="true" t="shared" si="74" ref="F1363:F1373">IF(E1363&gt;D1363,E1363-D1363," ")</f>
        <v>28756.83</v>
      </c>
      <c r="G1363" s="47" t="str">
        <f aca="true" t="shared" si="75" ref="G1363:G1373">IF(D1363&gt;E1363,D1363-E1363," ")</f>
        <v> </v>
      </c>
      <c r="H1363" s="50">
        <v>-28756.83</v>
      </c>
    </row>
    <row r="1364" spans="1:8" ht="12.75">
      <c r="A1364" s="67" t="s">
        <v>536</v>
      </c>
      <c r="B1364" s="7" t="s">
        <v>555</v>
      </c>
      <c r="C1364" s="8">
        <v>2000000</v>
      </c>
      <c r="D1364" s="41">
        <v>2275000</v>
      </c>
      <c r="E1364" s="9">
        <v>4509516.88</v>
      </c>
      <c r="F1364" s="46">
        <f t="shared" si="74"/>
        <v>2234516.88</v>
      </c>
      <c r="G1364" s="47" t="str">
        <f t="shared" si="75"/>
        <v> </v>
      </c>
      <c r="H1364" s="50">
        <v>-2234516.88</v>
      </c>
    </row>
    <row r="1365" spans="1:8" ht="12.75">
      <c r="A1365" s="67" t="s">
        <v>538</v>
      </c>
      <c r="B1365" s="7" t="s">
        <v>579</v>
      </c>
      <c r="C1365" s="8">
        <v>15000</v>
      </c>
      <c r="D1365" s="41">
        <v>15000</v>
      </c>
      <c r="E1365" s="9">
        <v>14537.5</v>
      </c>
      <c r="F1365" s="46" t="str">
        <f t="shared" si="74"/>
        <v> </v>
      </c>
      <c r="G1365" s="47">
        <f t="shared" si="75"/>
        <v>462.5</v>
      </c>
      <c r="H1365" s="50">
        <v>462.5</v>
      </c>
    </row>
    <row r="1366" spans="1:8" ht="12.75">
      <c r="A1366" s="67" t="s">
        <v>539</v>
      </c>
      <c r="B1366" s="7" t="s">
        <v>556</v>
      </c>
      <c r="C1366" s="8">
        <v>250000</v>
      </c>
      <c r="D1366" s="41">
        <v>500000</v>
      </c>
      <c r="E1366" s="9">
        <v>756618.61</v>
      </c>
      <c r="F1366" s="46">
        <f t="shared" si="74"/>
        <v>256618.61</v>
      </c>
      <c r="G1366" s="47" t="str">
        <f t="shared" si="75"/>
        <v> </v>
      </c>
      <c r="H1366" s="50">
        <v>-256618.61</v>
      </c>
    </row>
    <row r="1367" spans="1:8" ht="12.75">
      <c r="A1367" s="67" t="s">
        <v>540</v>
      </c>
      <c r="B1367" s="7" t="s">
        <v>557</v>
      </c>
      <c r="C1367" s="8">
        <v>125000</v>
      </c>
      <c r="D1367" s="41">
        <v>125000</v>
      </c>
      <c r="E1367" s="9">
        <v>253783.62</v>
      </c>
      <c r="F1367" s="46">
        <f t="shared" si="74"/>
        <v>128783.62</v>
      </c>
      <c r="G1367" s="47" t="str">
        <f t="shared" si="75"/>
        <v> </v>
      </c>
      <c r="H1367" s="50">
        <v>-128783.62</v>
      </c>
    </row>
    <row r="1368" spans="1:8" ht="12.75">
      <c r="A1368" s="67" t="s">
        <v>541</v>
      </c>
      <c r="B1368" s="7" t="s">
        <v>558</v>
      </c>
      <c r="C1368" s="8">
        <v>350000</v>
      </c>
      <c r="D1368" s="41">
        <v>425500</v>
      </c>
      <c r="E1368" s="9">
        <v>865279.25</v>
      </c>
      <c r="F1368" s="46">
        <f t="shared" si="74"/>
        <v>439779.25</v>
      </c>
      <c r="G1368" s="47" t="str">
        <f t="shared" si="75"/>
        <v> </v>
      </c>
      <c r="H1368" s="50">
        <v>-439779.25</v>
      </c>
    </row>
    <row r="1369" spans="1:8" ht="12.75">
      <c r="A1369" s="67" t="s">
        <v>577</v>
      </c>
      <c r="B1369" s="7" t="s">
        <v>580</v>
      </c>
      <c r="C1369" s="8">
        <v>2214000</v>
      </c>
      <c r="D1369" s="41">
        <v>2214000</v>
      </c>
      <c r="E1369" s="9">
        <v>4419381</v>
      </c>
      <c r="F1369" s="46">
        <f t="shared" si="74"/>
        <v>2205381</v>
      </c>
      <c r="G1369" s="47" t="str">
        <f t="shared" si="75"/>
        <v> </v>
      </c>
      <c r="H1369" s="50">
        <v>-2205381</v>
      </c>
    </row>
    <row r="1370" spans="1:8" ht="12.75">
      <c r="A1370" s="67" t="s">
        <v>542</v>
      </c>
      <c r="B1370" s="7" t="s">
        <v>581</v>
      </c>
      <c r="C1370" s="8">
        <v>25000</v>
      </c>
      <c r="D1370" s="41">
        <v>25000</v>
      </c>
      <c r="E1370" s="9">
        <v>25354.15</v>
      </c>
      <c r="F1370" s="46">
        <f t="shared" si="74"/>
        <v>354.15000000000146</v>
      </c>
      <c r="G1370" s="47" t="str">
        <f t="shared" si="75"/>
        <v> </v>
      </c>
      <c r="H1370" s="50">
        <v>-354.15</v>
      </c>
    </row>
    <row r="1371" spans="1:8" ht="12.75">
      <c r="A1371" s="67" t="s">
        <v>543</v>
      </c>
      <c r="B1371" s="7" t="s">
        <v>559</v>
      </c>
      <c r="C1371" s="8">
        <v>100000</v>
      </c>
      <c r="D1371" s="41">
        <v>100000</v>
      </c>
      <c r="E1371" s="9">
        <v>174109</v>
      </c>
      <c r="F1371" s="46">
        <f t="shared" si="74"/>
        <v>74109</v>
      </c>
      <c r="G1371" s="47" t="str">
        <f t="shared" si="75"/>
        <v> </v>
      </c>
      <c r="H1371" s="50">
        <v>-74109</v>
      </c>
    </row>
    <row r="1372" spans="1:8" ht="12.75">
      <c r="A1372" s="67" t="s">
        <v>544</v>
      </c>
      <c r="B1372" s="7" t="s">
        <v>1353</v>
      </c>
      <c r="C1372" s="8"/>
      <c r="D1372" s="41"/>
      <c r="E1372" s="9"/>
      <c r="F1372" s="46" t="str">
        <f t="shared" si="74"/>
        <v> </v>
      </c>
      <c r="G1372" s="47" t="str">
        <f t="shared" si="75"/>
        <v> </v>
      </c>
      <c r="H1372" s="50"/>
    </row>
    <row r="1373" spans="1:8" ht="12.75">
      <c r="A1373" s="67"/>
      <c r="B1373" s="7" t="s">
        <v>790</v>
      </c>
      <c r="C1373" s="8">
        <v>125000</v>
      </c>
      <c r="D1373" s="41">
        <v>165000</v>
      </c>
      <c r="E1373" s="9">
        <v>224000.34</v>
      </c>
      <c r="F1373" s="46">
        <f t="shared" si="74"/>
        <v>59000.34</v>
      </c>
      <c r="G1373" s="47" t="str">
        <f t="shared" si="75"/>
        <v> </v>
      </c>
      <c r="H1373" s="50">
        <v>-59000.34</v>
      </c>
    </row>
    <row r="1374" spans="1:8" ht="12.75">
      <c r="A1374" s="67"/>
      <c r="B1374" s="15" t="s">
        <v>601</v>
      </c>
      <c r="C1374" s="8"/>
      <c r="D1374" s="44">
        <f>SUM(D1360:D1373)</f>
        <v>25484500</v>
      </c>
      <c r="E1374" s="22">
        <f>SUM(E1360:E1373)</f>
        <v>47030088.69</v>
      </c>
      <c r="F1374" s="22">
        <f>SUM(F1360:F1373)</f>
        <v>21546051.189999998</v>
      </c>
      <c r="G1374" s="61">
        <f>SUM(G1360:G1373)</f>
        <v>462.5</v>
      </c>
      <c r="H1374" s="73">
        <f>SUM(H1360:H1373)</f>
        <v>-21545588.689999998</v>
      </c>
    </row>
    <row r="1375" spans="1:8" ht="12.75">
      <c r="A1375" s="27"/>
      <c r="B1375" s="3"/>
      <c r="C1375" s="1"/>
      <c r="D1375" s="45"/>
      <c r="E1375" s="4"/>
      <c r="F1375" s="4"/>
      <c r="G1375" s="4"/>
      <c r="H1375" s="50"/>
    </row>
    <row r="1376" spans="1:8" ht="12.75">
      <c r="A1376" s="67"/>
      <c r="B1376" s="7"/>
      <c r="C1376" s="8"/>
      <c r="D1376" s="41"/>
      <c r="E1376" s="9"/>
      <c r="F1376" s="9"/>
      <c r="G1376" s="78"/>
      <c r="H1376" s="50"/>
    </row>
    <row r="1377" spans="1:8" ht="12.75">
      <c r="A1377" s="67"/>
      <c r="B1377" s="17" t="s">
        <v>357</v>
      </c>
      <c r="C1377" s="8"/>
      <c r="D1377" s="41"/>
      <c r="E1377" s="9"/>
      <c r="F1377" s="9"/>
      <c r="G1377" s="78"/>
      <c r="H1377" s="50"/>
    </row>
    <row r="1378" spans="1:8" ht="12.75">
      <c r="A1378" s="67"/>
      <c r="B1378" s="17" t="s">
        <v>607</v>
      </c>
      <c r="C1378" s="8"/>
      <c r="D1378" s="41"/>
      <c r="E1378" s="9"/>
      <c r="F1378" s="9"/>
      <c r="G1378" s="78"/>
      <c r="H1378" s="50"/>
    </row>
    <row r="1379" spans="1:8" ht="12.75">
      <c r="A1379" s="67"/>
      <c r="B1379" s="7"/>
      <c r="C1379" s="8"/>
      <c r="D1379" s="41"/>
      <c r="E1379" s="9"/>
      <c r="F1379" s="9"/>
      <c r="G1379" s="78"/>
      <c r="H1379" s="50"/>
    </row>
    <row r="1380" spans="1:8" ht="12.75">
      <c r="A1380" s="67"/>
      <c r="B1380" s="17" t="s">
        <v>360</v>
      </c>
      <c r="C1380" s="8"/>
      <c r="D1380" s="41"/>
      <c r="E1380" s="9"/>
      <c r="F1380" s="9"/>
      <c r="G1380" s="78"/>
      <c r="H1380" s="50"/>
    </row>
    <row r="1381" spans="1:8" ht="12.75">
      <c r="A1381" s="67"/>
      <c r="B1381" s="17" t="s">
        <v>607</v>
      </c>
      <c r="C1381" s="8"/>
      <c r="D1381" s="41"/>
      <c r="E1381" s="9"/>
      <c r="F1381" s="9"/>
      <c r="G1381" s="78"/>
      <c r="H1381" s="50"/>
    </row>
    <row r="1382" spans="1:8" ht="12.75">
      <c r="A1382" s="67"/>
      <c r="B1382" s="17"/>
      <c r="C1382" s="8"/>
      <c r="D1382" s="41"/>
      <c r="E1382" s="9"/>
      <c r="F1382" s="9"/>
      <c r="G1382" s="78"/>
      <c r="H1382" s="50"/>
    </row>
    <row r="1383" spans="1:8" ht="12.75">
      <c r="A1383" s="67"/>
      <c r="B1383" s="15" t="s">
        <v>598</v>
      </c>
      <c r="C1383" s="8"/>
      <c r="D1383" s="41">
        <f>+D1374</f>
        <v>25484500</v>
      </c>
      <c r="E1383" s="9">
        <f>+E1374</f>
        <v>47030088.69</v>
      </c>
      <c r="F1383" s="9">
        <f>+F1374</f>
        <v>21546051.189999998</v>
      </c>
      <c r="G1383" s="78">
        <f>+G1374</f>
        <v>462.5</v>
      </c>
      <c r="H1383" s="50">
        <f>+H1374</f>
        <v>-21545588.689999998</v>
      </c>
    </row>
    <row r="1384" spans="1:8" ht="12.75">
      <c r="A1384" s="67"/>
      <c r="B1384" s="17"/>
      <c r="C1384" s="8"/>
      <c r="D1384" s="41"/>
      <c r="E1384" s="9"/>
      <c r="F1384" s="9"/>
      <c r="G1384" s="78"/>
      <c r="H1384" s="50"/>
    </row>
    <row r="1385" spans="1:8" ht="12.75">
      <c r="A1385" s="67"/>
      <c r="B1385" s="17" t="s">
        <v>599</v>
      </c>
      <c r="C1385" s="8"/>
      <c r="D1385" s="41"/>
      <c r="E1385" s="9"/>
      <c r="F1385" s="9"/>
      <c r="G1385" s="78"/>
      <c r="H1385" s="50"/>
    </row>
    <row r="1386" spans="1:8" ht="12.75">
      <c r="A1386" s="66" t="s">
        <v>343</v>
      </c>
      <c r="B1386" s="7" t="s">
        <v>560</v>
      </c>
      <c r="C1386" s="8">
        <v>23500</v>
      </c>
      <c r="D1386" s="41">
        <v>23500</v>
      </c>
      <c r="E1386" s="9">
        <v>20000</v>
      </c>
      <c r="F1386" s="46" t="str">
        <f aca="true" t="shared" si="76" ref="F1386:F1392">IF(E1386&gt;D1386,E1386-D1386," ")</f>
        <v> </v>
      </c>
      <c r="G1386" s="47">
        <f aca="true" t="shared" si="77" ref="G1386:G1392">IF(D1386&gt;E1386,D1386-E1386," ")</f>
        <v>3500</v>
      </c>
      <c r="H1386" s="50">
        <v>3500</v>
      </c>
    </row>
    <row r="1387" spans="1:8" ht="12.75">
      <c r="A1387" s="67" t="s">
        <v>545</v>
      </c>
      <c r="B1387" s="7" t="s">
        <v>561</v>
      </c>
      <c r="C1387" s="8">
        <v>1900000</v>
      </c>
      <c r="D1387" s="41">
        <v>1854500</v>
      </c>
      <c r="E1387" s="9">
        <v>1799967.45</v>
      </c>
      <c r="F1387" s="46" t="str">
        <f t="shared" si="76"/>
        <v> </v>
      </c>
      <c r="G1387" s="47">
        <f t="shared" si="77"/>
        <v>54532.55000000005</v>
      </c>
      <c r="H1387" s="50">
        <v>54532.55</v>
      </c>
    </row>
    <row r="1388" spans="1:8" ht="12.75">
      <c r="A1388" s="67" t="s">
        <v>546</v>
      </c>
      <c r="B1388" s="7" t="s">
        <v>562</v>
      </c>
      <c r="C1388" s="8">
        <v>350000</v>
      </c>
      <c r="D1388" s="41">
        <v>350000</v>
      </c>
      <c r="E1388" s="9">
        <v>543377</v>
      </c>
      <c r="F1388" s="46">
        <f t="shared" si="76"/>
        <v>193377</v>
      </c>
      <c r="G1388" s="47" t="str">
        <f t="shared" si="77"/>
        <v> </v>
      </c>
      <c r="H1388" s="50">
        <v>-193377</v>
      </c>
    </row>
    <row r="1389" spans="1:8" ht="12.75">
      <c r="A1389" s="67" t="s">
        <v>548</v>
      </c>
      <c r="B1389" s="7" t="s">
        <v>564</v>
      </c>
      <c r="C1389" s="8">
        <v>35000</v>
      </c>
      <c r="D1389" s="41">
        <v>35000</v>
      </c>
      <c r="E1389" s="9">
        <v>11330</v>
      </c>
      <c r="F1389" s="46" t="str">
        <f t="shared" si="76"/>
        <v> </v>
      </c>
      <c r="G1389" s="47">
        <f t="shared" si="77"/>
        <v>23670</v>
      </c>
      <c r="H1389" s="50">
        <v>23670</v>
      </c>
    </row>
    <row r="1390" spans="1:8" ht="12.75">
      <c r="A1390" s="67" t="s">
        <v>549</v>
      </c>
      <c r="B1390" s="7" t="s">
        <v>565</v>
      </c>
      <c r="C1390" s="8">
        <v>35000</v>
      </c>
      <c r="D1390" s="41">
        <v>35000</v>
      </c>
      <c r="E1390" s="9">
        <v>32670</v>
      </c>
      <c r="F1390" s="46" t="str">
        <f t="shared" si="76"/>
        <v> </v>
      </c>
      <c r="G1390" s="47">
        <f t="shared" si="77"/>
        <v>2330</v>
      </c>
      <c r="H1390" s="50">
        <v>2330</v>
      </c>
    </row>
    <row r="1391" spans="1:8" ht="12.75">
      <c r="A1391" s="67" t="s">
        <v>552</v>
      </c>
      <c r="B1391" s="7" t="s">
        <v>582</v>
      </c>
      <c r="C1391" s="8">
        <v>125000</v>
      </c>
      <c r="D1391" s="41">
        <v>205000</v>
      </c>
      <c r="E1391" s="9">
        <v>257685.5</v>
      </c>
      <c r="F1391" s="46">
        <f t="shared" si="76"/>
        <v>52685.5</v>
      </c>
      <c r="G1391" s="47" t="str">
        <f t="shared" si="77"/>
        <v> </v>
      </c>
      <c r="H1391" s="50">
        <v>-52685.5</v>
      </c>
    </row>
    <row r="1392" spans="1:8" ht="12.75">
      <c r="A1392" s="67" t="s">
        <v>553</v>
      </c>
      <c r="B1392" s="7" t="s">
        <v>568</v>
      </c>
      <c r="C1392" s="8">
        <v>175000</v>
      </c>
      <c r="D1392" s="41">
        <v>175000</v>
      </c>
      <c r="E1392" s="9">
        <v>263311.5</v>
      </c>
      <c r="F1392" s="46">
        <f t="shared" si="76"/>
        <v>88311.5</v>
      </c>
      <c r="G1392" s="47" t="str">
        <f t="shared" si="77"/>
        <v> </v>
      </c>
      <c r="H1392" s="50">
        <v>-88311.5</v>
      </c>
    </row>
    <row r="1393" spans="1:8" ht="12.75">
      <c r="A1393" s="67"/>
      <c r="B1393" s="14" t="s">
        <v>1519</v>
      </c>
      <c r="C1393" s="8"/>
      <c r="D1393" s="42"/>
      <c r="E1393" s="23"/>
      <c r="F1393" s="23"/>
      <c r="G1393" s="79"/>
      <c r="H1393" s="71"/>
    </row>
    <row r="1394" spans="1:8" ht="12.75">
      <c r="A1394" s="67"/>
      <c r="B1394" s="14" t="s">
        <v>362</v>
      </c>
      <c r="C1394" s="8">
        <v>27462500</v>
      </c>
      <c r="D1394" s="43">
        <f>SUM(D1383:D1392)</f>
        <v>28162500</v>
      </c>
      <c r="E1394" s="21">
        <f>SUM(E1383:E1392)</f>
        <v>49958430.14</v>
      </c>
      <c r="F1394" s="21">
        <f>SUM(F1383:F1392)</f>
        <v>21880425.189999998</v>
      </c>
      <c r="G1394" s="80">
        <f>SUM(G1383:G1392)</f>
        <v>84495.05000000005</v>
      </c>
      <c r="H1394" s="72">
        <f>SUM(H1383:H1392)</f>
        <v>-21795930.139999997</v>
      </c>
    </row>
    <row r="1395" spans="1:8" ht="12.75">
      <c r="A1395" s="64"/>
      <c r="B1395" s="14"/>
      <c r="C1395" s="8"/>
      <c r="D1395" s="41"/>
      <c r="E1395" s="9"/>
      <c r="F1395" s="9"/>
      <c r="G1395" s="78"/>
      <c r="H1395" s="50"/>
    </row>
    <row r="1396" spans="1:8" ht="12.75">
      <c r="A1396" s="64"/>
      <c r="B1396" s="17" t="s">
        <v>361</v>
      </c>
      <c r="C1396" s="8"/>
      <c r="D1396" s="41"/>
      <c r="E1396" s="9"/>
      <c r="F1396" s="9"/>
      <c r="G1396" s="78"/>
      <c r="H1396" s="50"/>
    </row>
    <row r="1397" spans="1:8" ht="12.75">
      <c r="A1397" s="64"/>
      <c r="B1397" s="7"/>
      <c r="C1397" s="8"/>
      <c r="D1397" s="41"/>
      <c r="E1397" s="9"/>
      <c r="F1397" s="9"/>
      <c r="G1397" s="78"/>
      <c r="H1397" s="50"/>
    </row>
    <row r="1398" spans="1:8" ht="12.75">
      <c r="A1398" s="64"/>
      <c r="B1398" s="17" t="s">
        <v>1263</v>
      </c>
      <c r="C1398" s="8"/>
      <c r="D1398" s="41"/>
      <c r="E1398" s="9"/>
      <c r="F1398" s="9"/>
      <c r="G1398" s="78"/>
      <c r="H1398" s="50"/>
    </row>
    <row r="1399" spans="1:8" ht="12.75">
      <c r="A1399" s="66" t="s">
        <v>1520</v>
      </c>
      <c r="B1399" s="7" t="s">
        <v>534</v>
      </c>
      <c r="C1399" s="8">
        <v>38514000</v>
      </c>
      <c r="D1399" s="41">
        <v>38978480</v>
      </c>
      <c r="E1399" s="9">
        <v>67719052.07</v>
      </c>
      <c r="F1399" s="46">
        <f>IF(E1399&gt;D1399,E1399-D1399," ")</f>
        <v>28740572.069999993</v>
      </c>
      <c r="G1399" s="47" t="str">
        <f>IF(D1399&gt;E1399,D1399-E1399," ")</f>
        <v> </v>
      </c>
      <c r="H1399" s="50">
        <v>-28740572.07</v>
      </c>
    </row>
    <row r="1400" spans="1:8" ht="12.75">
      <c r="A1400" s="64"/>
      <c r="B1400" s="7"/>
      <c r="C1400" s="8"/>
      <c r="D1400" s="41"/>
      <c r="E1400" s="9"/>
      <c r="F1400" s="9"/>
      <c r="G1400" s="78"/>
      <c r="H1400" s="50"/>
    </row>
    <row r="1401" spans="1:8" ht="12.75">
      <c r="A1401" s="64"/>
      <c r="B1401" s="17" t="s">
        <v>1264</v>
      </c>
      <c r="C1401" s="8"/>
      <c r="D1401" s="41"/>
      <c r="E1401" s="9"/>
      <c r="F1401" s="9"/>
      <c r="G1401" s="78"/>
      <c r="H1401" s="50"/>
    </row>
    <row r="1402" spans="1:8" ht="12.75">
      <c r="A1402" s="66" t="s">
        <v>1447</v>
      </c>
      <c r="B1402" s="7" t="s">
        <v>554</v>
      </c>
      <c r="C1402" s="8">
        <v>35000</v>
      </c>
      <c r="D1402" s="41">
        <v>35000</v>
      </c>
      <c r="E1402" s="9">
        <v>65000</v>
      </c>
      <c r="F1402" s="46">
        <f aca="true" t="shared" si="78" ref="F1402:F1422">IF(E1402&gt;D1402,E1402-D1402," ")</f>
        <v>30000</v>
      </c>
      <c r="G1402" s="47" t="str">
        <f aca="true" t="shared" si="79" ref="G1402:G1422">IF(D1402&gt;E1402,D1402-E1402," ")</f>
        <v> </v>
      </c>
      <c r="H1402" s="50">
        <v>-30000</v>
      </c>
    </row>
    <row r="1403" spans="1:8" ht="12.75">
      <c r="A1403" s="67" t="s">
        <v>536</v>
      </c>
      <c r="B1403" s="7" t="s">
        <v>555</v>
      </c>
      <c r="C1403" s="8">
        <v>4500000</v>
      </c>
      <c r="D1403" s="41">
        <v>4350000</v>
      </c>
      <c r="E1403" s="9">
        <v>8208541.99</v>
      </c>
      <c r="F1403" s="46">
        <f t="shared" si="78"/>
        <v>3858541.99</v>
      </c>
      <c r="G1403" s="47" t="str">
        <f t="shared" si="79"/>
        <v> </v>
      </c>
      <c r="H1403" s="50">
        <v>-3858541.99</v>
      </c>
    </row>
    <row r="1404" spans="1:8" ht="12.75">
      <c r="A1404" s="67" t="s">
        <v>538</v>
      </c>
      <c r="B1404" s="7" t="s">
        <v>579</v>
      </c>
      <c r="C1404" s="8">
        <v>20000</v>
      </c>
      <c r="D1404" s="41">
        <v>20000</v>
      </c>
      <c r="E1404" s="9">
        <v>12270</v>
      </c>
      <c r="F1404" s="46" t="str">
        <f t="shared" si="78"/>
        <v> </v>
      </c>
      <c r="G1404" s="47">
        <f t="shared" si="79"/>
        <v>7730</v>
      </c>
      <c r="H1404" s="50">
        <v>7730</v>
      </c>
    </row>
    <row r="1405" spans="1:8" ht="12.75">
      <c r="A1405" s="67" t="s">
        <v>539</v>
      </c>
      <c r="B1405" s="7" t="s">
        <v>556</v>
      </c>
      <c r="C1405" s="8">
        <v>4500000</v>
      </c>
      <c r="D1405" s="41">
        <v>4500000</v>
      </c>
      <c r="E1405" s="9">
        <v>7028600.29</v>
      </c>
      <c r="F1405" s="46">
        <f t="shared" si="78"/>
        <v>2528600.29</v>
      </c>
      <c r="G1405" s="47" t="str">
        <f t="shared" si="79"/>
        <v> </v>
      </c>
      <c r="H1405" s="50">
        <v>-2528600.29</v>
      </c>
    </row>
    <row r="1406" spans="1:8" ht="12.75">
      <c r="A1406" s="67" t="s">
        <v>540</v>
      </c>
      <c r="B1406" s="7" t="s">
        <v>557</v>
      </c>
      <c r="C1406" s="8">
        <v>125000</v>
      </c>
      <c r="D1406" s="41">
        <v>125000</v>
      </c>
      <c r="E1406" s="9">
        <v>206737.19</v>
      </c>
      <c r="F1406" s="46">
        <f t="shared" si="78"/>
        <v>81737.19</v>
      </c>
      <c r="G1406" s="47" t="str">
        <f t="shared" si="79"/>
        <v> </v>
      </c>
      <c r="H1406" s="50">
        <v>-81737.19</v>
      </c>
    </row>
    <row r="1407" spans="1:8" ht="12.75">
      <c r="A1407" s="67" t="s">
        <v>541</v>
      </c>
      <c r="B1407" s="7" t="s">
        <v>558</v>
      </c>
      <c r="C1407" s="8">
        <v>900000</v>
      </c>
      <c r="D1407" s="41">
        <v>1000000</v>
      </c>
      <c r="E1407" s="9">
        <v>1933008</v>
      </c>
      <c r="F1407" s="46">
        <f t="shared" si="78"/>
        <v>933008</v>
      </c>
      <c r="G1407" s="47" t="str">
        <f t="shared" si="79"/>
        <v> </v>
      </c>
      <c r="H1407" s="50">
        <v>-933008</v>
      </c>
    </row>
    <row r="1408" spans="1:8" ht="12.75">
      <c r="A1408" s="67" t="s">
        <v>577</v>
      </c>
      <c r="B1408" s="7" t="s">
        <v>580</v>
      </c>
      <c r="C1408" s="8">
        <v>3030000</v>
      </c>
      <c r="D1408" s="41">
        <v>3030000</v>
      </c>
      <c r="E1408" s="9">
        <v>6059907.84</v>
      </c>
      <c r="F1408" s="46">
        <f t="shared" si="78"/>
        <v>3029907.84</v>
      </c>
      <c r="G1408" s="47" t="str">
        <f t="shared" si="79"/>
        <v> </v>
      </c>
      <c r="H1408" s="50">
        <v>-3029907.84</v>
      </c>
    </row>
    <row r="1409" spans="1:8" ht="12.75">
      <c r="A1409" s="67" t="s">
        <v>542</v>
      </c>
      <c r="B1409" s="7" t="s">
        <v>581</v>
      </c>
      <c r="C1409" s="8">
        <v>82500</v>
      </c>
      <c r="D1409" s="41">
        <v>182500</v>
      </c>
      <c r="E1409" s="9">
        <v>281005.4</v>
      </c>
      <c r="F1409" s="46">
        <f t="shared" si="78"/>
        <v>98505.40000000002</v>
      </c>
      <c r="G1409" s="47" t="str">
        <f t="shared" si="79"/>
        <v> </v>
      </c>
      <c r="H1409" s="50">
        <v>-98505.4</v>
      </c>
    </row>
    <row r="1410" spans="1:8" ht="12.75">
      <c r="A1410" s="67" t="s">
        <v>543</v>
      </c>
      <c r="B1410" s="7" t="s">
        <v>559</v>
      </c>
      <c r="C1410" s="8">
        <v>150000</v>
      </c>
      <c r="D1410" s="41">
        <v>300000</v>
      </c>
      <c r="E1410" s="9">
        <v>287073.15</v>
      </c>
      <c r="F1410" s="46" t="str">
        <f t="shared" si="78"/>
        <v> </v>
      </c>
      <c r="G1410" s="47">
        <f t="shared" si="79"/>
        <v>12926.849999999977</v>
      </c>
      <c r="H1410" s="50">
        <v>12926.85</v>
      </c>
    </row>
    <row r="1411" spans="1:8" ht="12.75">
      <c r="A1411" s="67" t="s">
        <v>544</v>
      </c>
      <c r="B1411" s="7" t="s">
        <v>1353</v>
      </c>
      <c r="C1411" s="8"/>
      <c r="D1411" s="41"/>
      <c r="E1411" s="9"/>
      <c r="F1411" s="46" t="str">
        <f t="shared" si="78"/>
        <v> </v>
      </c>
      <c r="G1411" s="47" t="str">
        <f t="shared" si="79"/>
        <v> </v>
      </c>
      <c r="H1411" s="50"/>
    </row>
    <row r="1412" spans="1:8" ht="12.75">
      <c r="A1412" s="67"/>
      <c r="B1412" s="7" t="s">
        <v>790</v>
      </c>
      <c r="C1412" s="8">
        <v>450000</v>
      </c>
      <c r="D1412" s="41">
        <v>562800</v>
      </c>
      <c r="E1412" s="9">
        <v>994465.25</v>
      </c>
      <c r="F1412" s="46">
        <f t="shared" si="78"/>
        <v>431665.25</v>
      </c>
      <c r="G1412" s="47" t="str">
        <f t="shared" si="79"/>
        <v> </v>
      </c>
      <c r="H1412" s="50">
        <v>-431665.25</v>
      </c>
    </row>
    <row r="1413" spans="1:8" ht="12.75">
      <c r="A1413" s="67" t="s">
        <v>578</v>
      </c>
      <c r="B1413" s="7" t="s">
        <v>560</v>
      </c>
      <c r="C1413" s="8">
        <v>60000</v>
      </c>
      <c r="D1413" s="41">
        <v>70340</v>
      </c>
      <c r="E1413" s="9">
        <v>227340</v>
      </c>
      <c r="F1413" s="46">
        <f t="shared" si="78"/>
        <v>157000</v>
      </c>
      <c r="G1413" s="47" t="str">
        <f t="shared" si="79"/>
        <v> </v>
      </c>
      <c r="H1413" s="50">
        <v>-157000</v>
      </c>
    </row>
    <row r="1414" spans="1:8" ht="12.75">
      <c r="A1414" s="67" t="s">
        <v>545</v>
      </c>
      <c r="B1414" s="7" t="s">
        <v>561</v>
      </c>
      <c r="C1414" s="8">
        <v>1800000</v>
      </c>
      <c r="D1414" s="41">
        <v>1800000</v>
      </c>
      <c r="E1414" s="9">
        <v>4074534.07</v>
      </c>
      <c r="F1414" s="46">
        <f t="shared" si="78"/>
        <v>2274534.07</v>
      </c>
      <c r="G1414" s="47" t="str">
        <f t="shared" si="79"/>
        <v> </v>
      </c>
      <c r="H1414" s="50">
        <v>-2274534.07</v>
      </c>
    </row>
    <row r="1415" spans="1:8" ht="12.75">
      <c r="A1415" s="67" t="s">
        <v>546</v>
      </c>
      <c r="B1415" s="7" t="s">
        <v>562</v>
      </c>
      <c r="C1415" s="8">
        <v>500000</v>
      </c>
      <c r="D1415" s="41">
        <v>450000</v>
      </c>
      <c r="E1415" s="9">
        <v>874128</v>
      </c>
      <c r="F1415" s="46">
        <f t="shared" si="78"/>
        <v>424128</v>
      </c>
      <c r="G1415" s="47" t="str">
        <f t="shared" si="79"/>
        <v> </v>
      </c>
      <c r="H1415" s="50">
        <v>-424128</v>
      </c>
    </row>
    <row r="1416" spans="1:8" ht="12.75">
      <c r="A1416" s="67" t="s">
        <v>548</v>
      </c>
      <c r="B1416" s="7" t="s">
        <v>564</v>
      </c>
      <c r="C1416" s="8">
        <v>75000</v>
      </c>
      <c r="D1416" s="41">
        <v>74660</v>
      </c>
      <c r="E1416" s="9">
        <v>109216.25</v>
      </c>
      <c r="F1416" s="46">
        <f t="shared" si="78"/>
        <v>34556.25</v>
      </c>
      <c r="G1416" s="47" t="str">
        <f t="shared" si="79"/>
        <v> </v>
      </c>
      <c r="H1416" s="50">
        <v>-34556.25</v>
      </c>
    </row>
    <row r="1417" spans="1:8" ht="12.75">
      <c r="A1417" s="67" t="s">
        <v>549</v>
      </c>
      <c r="B1417" s="7" t="s">
        <v>565</v>
      </c>
      <c r="C1417" s="8">
        <v>90000</v>
      </c>
      <c r="D1417" s="41">
        <v>90520</v>
      </c>
      <c r="E1417" s="9">
        <v>95522.5</v>
      </c>
      <c r="F1417" s="46">
        <f t="shared" si="78"/>
        <v>5002.5</v>
      </c>
      <c r="G1417" s="47" t="str">
        <f t="shared" si="79"/>
        <v> </v>
      </c>
      <c r="H1417" s="50">
        <v>-5002.5</v>
      </c>
    </row>
    <row r="1418" spans="1:8" ht="12.75">
      <c r="A1418" s="67" t="s">
        <v>551</v>
      </c>
      <c r="B1418" s="7" t="s">
        <v>567</v>
      </c>
      <c r="C1418" s="8">
        <v>25000</v>
      </c>
      <c r="D1418" s="41">
        <v>15000</v>
      </c>
      <c r="E1418" s="9">
        <v>44714.76</v>
      </c>
      <c r="F1418" s="46">
        <f t="shared" si="78"/>
        <v>29714.760000000002</v>
      </c>
      <c r="G1418" s="47" t="str">
        <f t="shared" si="79"/>
        <v> </v>
      </c>
      <c r="H1418" s="50">
        <v>-29714.76</v>
      </c>
    </row>
    <row r="1419" spans="1:8" ht="12.75">
      <c r="A1419" s="67" t="s">
        <v>552</v>
      </c>
      <c r="B1419" s="7" t="s">
        <v>582</v>
      </c>
      <c r="C1419" s="8">
        <v>700000</v>
      </c>
      <c r="D1419" s="41">
        <v>700000</v>
      </c>
      <c r="E1419" s="9">
        <v>2122779.75</v>
      </c>
      <c r="F1419" s="46">
        <f t="shared" si="78"/>
        <v>1422779.75</v>
      </c>
      <c r="G1419" s="47" t="str">
        <f t="shared" si="79"/>
        <v> </v>
      </c>
      <c r="H1419" s="50">
        <v>-1422779.75</v>
      </c>
    </row>
    <row r="1420" spans="1:8" ht="12.75">
      <c r="A1420" s="67" t="s">
        <v>553</v>
      </c>
      <c r="B1420" s="7" t="s">
        <v>568</v>
      </c>
      <c r="C1420" s="8">
        <v>1100000</v>
      </c>
      <c r="D1420" s="41">
        <v>1265000</v>
      </c>
      <c r="E1420" s="9">
        <v>2222366.25</v>
      </c>
      <c r="F1420" s="46">
        <f t="shared" si="78"/>
        <v>957366.25</v>
      </c>
      <c r="G1420" s="47" t="str">
        <f t="shared" si="79"/>
        <v> </v>
      </c>
      <c r="H1420" s="50">
        <v>-957366.25</v>
      </c>
    </row>
    <row r="1421" spans="1:8" ht="12.75">
      <c r="A1421" s="67" t="s">
        <v>592</v>
      </c>
      <c r="B1421" s="7" t="s">
        <v>848</v>
      </c>
      <c r="C1421" s="8"/>
      <c r="D1421" s="41"/>
      <c r="E1421" s="9"/>
      <c r="F1421" s="46" t="str">
        <f t="shared" si="78"/>
        <v> </v>
      </c>
      <c r="G1421" s="47" t="str">
        <f t="shared" si="79"/>
        <v> </v>
      </c>
      <c r="H1421" s="50"/>
    </row>
    <row r="1422" spans="1:8" ht="12.75">
      <c r="A1422" s="67"/>
      <c r="B1422" s="7" t="s">
        <v>859</v>
      </c>
      <c r="C1422" s="8">
        <v>173000</v>
      </c>
      <c r="D1422" s="41">
        <v>180200</v>
      </c>
      <c r="E1422" s="9">
        <v>180163.82</v>
      </c>
      <c r="F1422" s="46" t="str">
        <f t="shared" si="78"/>
        <v> </v>
      </c>
      <c r="G1422" s="47">
        <f t="shared" si="79"/>
        <v>36.179999999993015</v>
      </c>
      <c r="H1422" s="50">
        <v>36.18</v>
      </c>
    </row>
    <row r="1423" spans="1:8" ht="12.75">
      <c r="A1423" s="64"/>
      <c r="B1423" s="14" t="s">
        <v>349</v>
      </c>
      <c r="C1423" s="8">
        <v>56829500</v>
      </c>
      <c r="D1423" s="42"/>
      <c r="E1423" s="23"/>
      <c r="F1423" s="23"/>
      <c r="G1423" s="79"/>
      <c r="H1423" s="71"/>
    </row>
    <row r="1424" spans="1:8" ht="12.75">
      <c r="A1424" s="64"/>
      <c r="B1424" s="14" t="s">
        <v>362</v>
      </c>
      <c r="C1424" s="8"/>
      <c r="D1424" s="43">
        <f>SUM(D1399:D1422)</f>
        <v>57729500</v>
      </c>
      <c r="E1424" s="21">
        <f>SUM(E1399:E1422)</f>
        <v>102746426.58</v>
      </c>
      <c r="F1424" s="21">
        <f>SUM(F1399:F1422)</f>
        <v>45037619.60999999</v>
      </c>
      <c r="G1424" s="80">
        <f>SUM(G1399:G1422)</f>
        <v>20693.02999999997</v>
      </c>
      <c r="H1424" s="72">
        <f>SUM(H1399:H1422)</f>
        <v>-45016926.57999999</v>
      </c>
    </row>
    <row r="1425" spans="1:8" ht="12.75">
      <c r="A1425" s="64"/>
      <c r="B1425" s="7"/>
      <c r="C1425" s="8"/>
      <c r="D1425" s="41"/>
      <c r="E1425" s="9"/>
      <c r="F1425" s="9"/>
      <c r="G1425" s="78"/>
      <c r="H1425" s="50"/>
    </row>
    <row r="1426" spans="1:8" ht="12.75">
      <c r="A1426" s="64"/>
      <c r="B1426" s="17" t="s">
        <v>1521</v>
      </c>
      <c r="C1426" s="8"/>
      <c r="D1426" s="41"/>
      <c r="E1426" s="9"/>
      <c r="F1426" s="9"/>
      <c r="G1426" s="78"/>
      <c r="H1426" s="50"/>
    </row>
    <row r="1427" spans="1:8" ht="12.75">
      <c r="A1427" s="64"/>
      <c r="B1427" s="17" t="s">
        <v>362</v>
      </c>
      <c r="C1427" s="8"/>
      <c r="D1427" s="41"/>
      <c r="E1427" s="9"/>
      <c r="F1427" s="9"/>
      <c r="G1427" s="78"/>
      <c r="H1427" s="50"/>
    </row>
    <row r="1428" spans="1:8" ht="12.75">
      <c r="A1428" s="64"/>
      <c r="B1428" s="14"/>
      <c r="C1428" s="8"/>
      <c r="D1428" s="41"/>
      <c r="E1428" s="9"/>
      <c r="F1428" s="9"/>
      <c r="G1428" s="78"/>
      <c r="H1428" s="50"/>
    </row>
    <row r="1429" spans="1:8" ht="12.75">
      <c r="A1429" s="64"/>
      <c r="B1429" s="17" t="s">
        <v>1263</v>
      </c>
      <c r="C1429" s="8"/>
      <c r="D1429" s="41"/>
      <c r="E1429" s="9"/>
      <c r="F1429" s="9"/>
      <c r="G1429" s="78"/>
      <c r="H1429" s="50"/>
    </row>
    <row r="1430" spans="1:8" ht="12.75">
      <c r="A1430" s="66" t="s">
        <v>1522</v>
      </c>
      <c r="B1430" s="7" t="s">
        <v>534</v>
      </c>
      <c r="C1430" s="8">
        <v>13024000</v>
      </c>
      <c r="D1430" s="41">
        <v>13449000</v>
      </c>
      <c r="E1430" s="9">
        <v>23814203.98</v>
      </c>
      <c r="F1430" s="46">
        <f>IF(E1430&gt;D1430,E1430-D1430," ")</f>
        <v>10365203.98</v>
      </c>
      <c r="G1430" s="47" t="str">
        <f>IF(D1430&gt;E1430,D1430-E1430," ")</f>
        <v> </v>
      </c>
      <c r="H1430" s="50">
        <v>-10365203.98</v>
      </c>
    </row>
    <row r="1431" spans="1:8" ht="12.75">
      <c r="A1431" s="66"/>
      <c r="B1431" s="15" t="s">
        <v>601</v>
      </c>
      <c r="C1431" s="8"/>
      <c r="D1431" s="44">
        <f>SUM(D1430)</f>
        <v>13449000</v>
      </c>
      <c r="E1431" s="22">
        <f>SUM(E1430)</f>
        <v>23814203.98</v>
      </c>
      <c r="F1431" s="22">
        <f>SUM(F1430)</f>
        <v>10365203.98</v>
      </c>
      <c r="G1431" s="61"/>
      <c r="H1431" s="73">
        <f>SUM(H1430)</f>
        <v>-10365203.98</v>
      </c>
    </row>
    <row r="1432" spans="2:8" ht="12.75">
      <c r="B1432" s="3"/>
      <c r="C1432" s="1"/>
      <c r="D1432" s="45"/>
      <c r="E1432" s="4"/>
      <c r="F1432" s="4"/>
      <c r="G1432" s="4"/>
      <c r="H1432" s="50"/>
    </row>
    <row r="1433" spans="1:8" ht="12.75">
      <c r="A1433" s="66"/>
      <c r="B1433" s="7"/>
      <c r="C1433" s="8"/>
      <c r="D1433" s="41"/>
      <c r="E1433" s="9"/>
      <c r="F1433" s="9"/>
      <c r="G1433" s="78"/>
      <c r="H1433" s="50"/>
    </row>
    <row r="1434" spans="1:8" ht="12.75">
      <c r="A1434" s="66"/>
      <c r="B1434" s="17" t="s">
        <v>357</v>
      </c>
      <c r="C1434" s="8"/>
      <c r="D1434" s="41"/>
      <c r="E1434" s="9"/>
      <c r="F1434" s="9"/>
      <c r="G1434" s="78"/>
      <c r="H1434" s="50"/>
    </row>
    <row r="1435" spans="1:8" ht="12.75">
      <c r="A1435" s="66"/>
      <c r="B1435" s="17" t="s">
        <v>607</v>
      </c>
      <c r="C1435" s="8"/>
      <c r="D1435" s="41"/>
      <c r="E1435" s="9"/>
      <c r="F1435" s="9"/>
      <c r="G1435" s="78"/>
      <c r="H1435" s="50"/>
    </row>
    <row r="1436" spans="1:8" ht="12.75">
      <c r="A1436" s="66"/>
      <c r="B1436" s="7"/>
      <c r="C1436" s="8"/>
      <c r="D1436" s="41"/>
      <c r="E1436" s="9"/>
      <c r="F1436" s="9"/>
      <c r="G1436" s="78"/>
      <c r="H1436" s="50"/>
    </row>
    <row r="1437" spans="1:8" ht="12.75">
      <c r="A1437" s="66"/>
      <c r="B1437" s="17" t="s">
        <v>1521</v>
      </c>
      <c r="C1437" s="8"/>
      <c r="D1437" s="41"/>
      <c r="E1437" s="9"/>
      <c r="F1437" s="9"/>
      <c r="G1437" s="78"/>
      <c r="H1437" s="50"/>
    </row>
    <row r="1438" spans="1:8" ht="12.75">
      <c r="A1438" s="66"/>
      <c r="B1438" s="17" t="s">
        <v>1523</v>
      </c>
      <c r="C1438" s="8"/>
      <c r="D1438" s="41"/>
      <c r="E1438" s="9"/>
      <c r="F1438" s="9"/>
      <c r="G1438" s="78"/>
      <c r="H1438" s="50"/>
    </row>
    <row r="1439" spans="1:8" ht="12.75">
      <c r="A1439" s="64"/>
      <c r="B1439" s="7"/>
      <c r="C1439" s="8"/>
      <c r="D1439" s="41"/>
      <c r="E1439" s="9"/>
      <c r="F1439" s="9"/>
      <c r="G1439" s="78"/>
      <c r="H1439" s="50"/>
    </row>
    <row r="1440" spans="1:8" ht="12.75">
      <c r="A1440" s="64"/>
      <c r="B1440" s="15" t="s">
        <v>598</v>
      </c>
      <c r="C1440" s="8"/>
      <c r="D1440" s="41">
        <f>D1431</f>
        <v>13449000</v>
      </c>
      <c r="E1440" s="9">
        <f>E1431</f>
        <v>23814203.98</v>
      </c>
      <c r="F1440" s="9">
        <f>F1431</f>
        <v>10365203.98</v>
      </c>
      <c r="G1440" s="78"/>
      <c r="H1440" s="50">
        <f>H1431</f>
        <v>-10365203.98</v>
      </c>
    </row>
    <row r="1441" spans="1:8" ht="12.75">
      <c r="A1441" s="64"/>
      <c r="B1441" s="7"/>
      <c r="C1441" s="8"/>
      <c r="D1441" s="41"/>
      <c r="E1441" s="9"/>
      <c r="F1441" s="9"/>
      <c r="G1441" s="78"/>
      <c r="H1441" s="50"/>
    </row>
    <row r="1442" spans="1:8" ht="12.75">
      <c r="A1442" s="64"/>
      <c r="B1442" s="17" t="s">
        <v>1264</v>
      </c>
      <c r="C1442" s="8"/>
      <c r="D1442" s="41"/>
      <c r="E1442" s="9"/>
      <c r="F1442" s="9"/>
      <c r="G1442" s="78"/>
      <c r="H1442" s="50"/>
    </row>
    <row r="1443" spans="1:8" ht="12.75">
      <c r="A1443" s="66" t="s">
        <v>1524</v>
      </c>
      <c r="B1443" s="7" t="s">
        <v>555</v>
      </c>
      <c r="C1443" s="8">
        <v>1400000</v>
      </c>
      <c r="D1443" s="41">
        <v>1400000</v>
      </c>
      <c r="E1443" s="9">
        <v>2693467.53</v>
      </c>
      <c r="F1443" s="46">
        <f aca="true" t="shared" si="80" ref="F1443:F1459">IF(E1443&gt;D1443,E1443-D1443," ")</f>
        <v>1293467.5299999998</v>
      </c>
      <c r="G1443" s="47" t="str">
        <f aca="true" t="shared" si="81" ref="G1443:G1459">IF(D1443&gt;E1443,D1443-E1443," ")</f>
        <v> </v>
      </c>
      <c r="H1443" s="50">
        <v>-1293467.53</v>
      </c>
    </row>
    <row r="1444" spans="1:8" ht="12.75">
      <c r="A1444" s="67" t="s">
        <v>538</v>
      </c>
      <c r="B1444" s="7" t="s">
        <v>579</v>
      </c>
      <c r="C1444" s="8">
        <v>8000</v>
      </c>
      <c r="D1444" s="41">
        <v>8000</v>
      </c>
      <c r="E1444" s="9">
        <v>6800</v>
      </c>
      <c r="F1444" s="46" t="str">
        <f t="shared" si="80"/>
        <v> </v>
      </c>
      <c r="G1444" s="47">
        <f t="shared" si="81"/>
        <v>1200</v>
      </c>
      <c r="H1444" s="50">
        <v>1200</v>
      </c>
    </row>
    <row r="1445" spans="1:8" ht="12.75">
      <c r="A1445" s="67" t="s">
        <v>539</v>
      </c>
      <c r="B1445" s="7" t="s">
        <v>556</v>
      </c>
      <c r="C1445" s="8">
        <v>1000000</v>
      </c>
      <c r="D1445" s="41">
        <v>1000000</v>
      </c>
      <c r="E1445" s="9">
        <v>2824200.61</v>
      </c>
      <c r="F1445" s="46">
        <f t="shared" si="80"/>
        <v>1824200.6099999999</v>
      </c>
      <c r="G1445" s="47" t="str">
        <f t="shared" si="81"/>
        <v> </v>
      </c>
      <c r="H1445" s="50">
        <v>-1824200.61</v>
      </c>
    </row>
    <row r="1446" spans="1:8" ht="12.75">
      <c r="A1446" s="67" t="s">
        <v>540</v>
      </c>
      <c r="B1446" s="7" t="s">
        <v>557</v>
      </c>
      <c r="C1446" s="8">
        <v>90000</v>
      </c>
      <c r="D1446" s="41">
        <v>55000</v>
      </c>
      <c r="E1446" s="9">
        <v>64912.45</v>
      </c>
      <c r="F1446" s="46">
        <f t="shared" si="80"/>
        <v>9912.449999999997</v>
      </c>
      <c r="G1446" s="47" t="str">
        <f t="shared" si="81"/>
        <v> </v>
      </c>
      <c r="H1446" s="50">
        <v>-9912.45</v>
      </c>
    </row>
    <row r="1447" spans="1:8" ht="12.75">
      <c r="A1447" s="67" t="s">
        <v>541</v>
      </c>
      <c r="B1447" s="7" t="s">
        <v>558</v>
      </c>
      <c r="C1447" s="8">
        <v>145000</v>
      </c>
      <c r="D1447" s="41">
        <v>165000</v>
      </c>
      <c r="E1447" s="9">
        <v>329790.38</v>
      </c>
      <c r="F1447" s="46">
        <f t="shared" si="80"/>
        <v>164790.38</v>
      </c>
      <c r="G1447" s="47" t="str">
        <f t="shared" si="81"/>
        <v> </v>
      </c>
      <c r="H1447" s="50">
        <v>-164790.38</v>
      </c>
    </row>
    <row r="1448" spans="1:8" ht="12.75">
      <c r="A1448" s="67" t="s">
        <v>577</v>
      </c>
      <c r="B1448" s="7" t="s">
        <v>580</v>
      </c>
      <c r="C1448" s="8">
        <v>186000</v>
      </c>
      <c r="D1448" s="41">
        <v>186000</v>
      </c>
      <c r="E1448" s="9">
        <v>371454.6</v>
      </c>
      <c r="F1448" s="46">
        <f t="shared" si="80"/>
        <v>185454.59999999998</v>
      </c>
      <c r="G1448" s="47" t="str">
        <f t="shared" si="81"/>
        <v> </v>
      </c>
      <c r="H1448" s="50">
        <v>-185454.6</v>
      </c>
    </row>
    <row r="1449" spans="1:8" ht="12.75">
      <c r="A1449" s="67" t="s">
        <v>542</v>
      </c>
      <c r="B1449" s="7" t="s">
        <v>581</v>
      </c>
      <c r="C1449" s="8">
        <v>32500</v>
      </c>
      <c r="D1449" s="41">
        <v>32500</v>
      </c>
      <c r="E1449" s="9">
        <v>37615.67</v>
      </c>
      <c r="F1449" s="46">
        <f t="shared" si="80"/>
        <v>5115.669999999998</v>
      </c>
      <c r="G1449" s="47" t="str">
        <f t="shared" si="81"/>
        <v> </v>
      </c>
      <c r="H1449" s="50">
        <v>-5115.67</v>
      </c>
    </row>
    <row r="1450" spans="1:8" ht="12.75">
      <c r="A1450" s="67" t="s">
        <v>543</v>
      </c>
      <c r="B1450" s="7" t="s">
        <v>559</v>
      </c>
      <c r="C1450" s="8">
        <v>75000</v>
      </c>
      <c r="D1450" s="41">
        <v>80000</v>
      </c>
      <c r="E1450" s="9">
        <v>164683</v>
      </c>
      <c r="F1450" s="46">
        <f t="shared" si="80"/>
        <v>84683</v>
      </c>
      <c r="G1450" s="47" t="str">
        <f t="shared" si="81"/>
        <v> </v>
      </c>
      <c r="H1450" s="50">
        <v>-84683</v>
      </c>
    </row>
    <row r="1451" spans="1:8" ht="12.75">
      <c r="A1451" s="67" t="s">
        <v>544</v>
      </c>
      <c r="B1451" s="7" t="s">
        <v>1353</v>
      </c>
      <c r="C1451" s="8"/>
      <c r="D1451" s="41"/>
      <c r="E1451" s="9"/>
      <c r="F1451" s="46" t="str">
        <f t="shared" si="80"/>
        <v> </v>
      </c>
      <c r="G1451" s="47" t="str">
        <f t="shared" si="81"/>
        <v> </v>
      </c>
      <c r="H1451" s="50"/>
    </row>
    <row r="1452" spans="1:8" ht="12.75">
      <c r="A1452" s="67"/>
      <c r="B1452" s="7" t="s">
        <v>790</v>
      </c>
      <c r="C1452" s="8">
        <v>100000</v>
      </c>
      <c r="D1452" s="41">
        <v>105000</v>
      </c>
      <c r="E1452" s="9">
        <v>152293.59</v>
      </c>
      <c r="F1452" s="46">
        <f t="shared" si="80"/>
        <v>47293.59</v>
      </c>
      <c r="G1452" s="47" t="str">
        <f t="shared" si="81"/>
        <v> </v>
      </c>
      <c r="H1452" s="50">
        <v>-47293.59</v>
      </c>
    </row>
    <row r="1453" spans="1:8" ht="12.75">
      <c r="A1453" s="67" t="s">
        <v>578</v>
      </c>
      <c r="B1453" s="7" t="s">
        <v>560</v>
      </c>
      <c r="C1453" s="8">
        <v>215000</v>
      </c>
      <c r="D1453" s="41">
        <v>215000</v>
      </c>
      <c r="E1453" s="9">
        <v>326000</v>
      </c>
      <c r="F1453" s="46">
        <f t="shared" si="80"/>
        <v>111000</v>
      </c>
      <c r="G1453" s="47" t="str">
        <f t="shared" si="81"/>
        <v> </v>
      </c>
      <c r="H1453" s="50">
        <v>-111000</v>
      </c>
    </row>
    <row r="1454" spans="1:8" ht="12.75">
      <c r="A1454" s="67" t="s">
        <v>545</v>
      </c>
      <c r="B1454" s="7" t="s">
        <v>561</v>
      </c>
      <c r="C1454" s="8">
        <v>350000</v>
      </c>
      <c r="D1454" s="41">
        <v>350000</v>
      </c>
      <c r="E1454" s="9">
        <v>614589.2</v>
      </c>
      <c r="F1454" s="46">
        <f t="shared" si="80"/>
        <v>264589.19999999995</v>
      </c>
      <c r="G1454" s="47" t="str">
        <f t="shared" si="81"/>
        <v> </v>
      </c>
      <c r="H1454" s="50">
        <v>-264589.2</v>
      </c>
    </row>
    <row r="1455" spans="1:8" ht="12.75">
      <c r="A1455" s="67" t="s">
        <v>548</v>
      </c>
      <c r="B1455" s="7" t="s">
        <v>564</v>
      </c>
      <c r="C1455" s="8">
        <v>10000</v>
      </c>
      <c r="D1455" s="41">
        <v>23015</v>
      </c>
      <c r="E1455" s="9">
        <v>23996.5</v>
      </c>
      <c r="F1455" s="46">
        <f t="shared" si="80"/>
        <v>981.5</v>
      </c>
      <c r="G1455" s="47" t="str">
        <f t="shared" si="81"/>
        <v> </v>
      </c>
      <c r="H1455" s="50">
        <v>-981.5</v>
      </c>
    </row>
    <row r="1456" spans="1:8" ht="12.75">
      <c r="A1456" s="67" t="s">
        <v>549</v>
      </c>
      <c r="B1456" s="7" t="s">
        <v>565</v>
      </c>
      <c r="C1456" s="8">
        <v>75000</v>
      </c>
      <c r="D1456" s="41">
        <v>65000</v>
      </c>
      <c r="E1456" s="9">
        <v>64909</v>
      </c>
      <c r="F1456" s="46" t="str">
        <f t="shared" si="80"/>
        <v> </v>
      </c>
      <c r="G1456" s="47">
        <f t="shared" si="81"/>
        <v>91</v>
      </c>
      <c r="H1456" s="50">
        <v>91</v>
      </c>
    </row>
    <row r="1457" spans="1:8" ht="12.75">
      <c r="A1457" s="67" t="s">
        <v>552</v>
      </c>
      <c r="B1457" s="7" t="s">
        <v>582</v>
      </c>
      <c r="C1457" s="8">
        <v>75000</v>
      </c>
      <c r="D1457" s="41">
        <v>105000</v>
      </c>
      <c r="E1457" s="9">
        <v>195971.5</v>
      </c>
      <c r="F1457" s="46">
        <f t="shared" si="80"/>
        <v>90971.5</v>
      </c>
      <c r="G1457" s="47" t="str">
        <f t="shared" si="81"/>
        <v> </v>
      </c>
      <c r="H1457" s="50">
        <v>-90971.5</v>
      </c>
    </row>
    <row r="1458" spans="1:8" ht="12.75">
      <c r="A1458" s="67" t="s">
        <v>553</v>
      </c>
      <c r="B1458" s="7" t="s">
        <v>568</v>
      </c>
      <c r="C1458" s="8">
        <v>250000</v>
      </c>
      <c r="D1458" s="41">
        <v>221985</v>
      </c>
      <c r="E1458" s="9">
        <v>321900.5</v>
      </c>
      <c r="F1458" s="46">
        <f t="shared" si="80"/>
        <v>99915.5</v>
      </c>
      <c r="G1458" s="47" t="str">
        <f t="shared" si="81"/>
        <v> </v>
      </c>
      <c r="H1458" s="50">
        <v>-99915.5</v>
      </c>
    </row>
    <row r="1459" spans="1:8" ht="12.75">
      <c r="A1459" s="67" t="s">
        <v>1327</v>
      </c>
      <c r="B1459" s="7" t="s">
        <v>1347</v>
      </c>
      <c r="C1459" s="8">
        <v>175000</v>
      </c>
      <c r="D1459" s="41">
        <v>175000</v>
      </c>
      <c r="E1459" s="9">
        <v>256863.16</v>
      </c>
      <c r="F1459" s="46">
        <f t="shared" si="80"/>
        <v>81863.16</v>
      </c>
      <c r="G1459" s="47" t="str">
        <f t="shared" si="81"/>
        <v> </v>
      </c>
      <c r="H1459" s="50">
        <v>-81863.16</v>
      </c>
    </row>
    <row r="1460" spans="1:8" ht="12.75">
      <c r="A1460" s="64"/>
      <c r="B1460" s="7"/>
      <c r="C1460" s="8"/>
      <c r="D1460" s="41"/>
      <c r="E1460" s="9"/>
      <c r="F1460" s="9"/>
      <c r="G1460" s="78"/>
      <c r="H1460" s="50"/>
    </row>
    <row r="1461" spans="1:8" ht="12.75">
      <c r="A1461" s="64"/>
      <c r="B1461" s="14" t="s">
        <v>363</v>
      </c>
      <c r="C1461" s="8">
        <v>17210500</v>
      </c>
      <c r="D1461" s="42"/>
      <c r="E1461" s="23"/>
      <c r="F1461" s="23"/>
      <c r="G1461" s="79"/>
      <c r="H1461" s="71"/>
    </row>
    <row r="1462" spans="1:8" ht="12.75">
      <c r="A1462" s="64"/>
      <c r="B1462" s="14" t="s">
        <v>362</v>
      </c>
      <c r="C1462" s="8"/>
      <c r="D1462" s="43">
        <f>SUM(D1440:D1460)</f>
        <v>17635500</v>
      </c>
      <c r="E1462" s="21">
        <f>SUM(E1440:E1460)</f>
        <v>32263651.67</v>
      </c>
      <c r="F1462" s="21">
        <f>SUM(F1440:F1460)</f>
        <v>14629442.669999998</v>
      </c>
      <c r="G1462" s="80">
        <f>SUM(G1440:G1460)</f>
        <v>1291</v>
      </c>
      <c r="H1462" s="72">
        <f>SUM(H1440:H1460)</f>
        <v>-14628151.669999998</v>
      </c>
    </row>
    <row r="1463" spans="1:8" ht="12.75">
      <c r="A1463" s="64"/>
      <c r="B1463" s="14" t="s">
        <v>364</v>
      </c>
      <c r="C1463" s="8">
        <v>234316000</v>
      </c>
      <c r="D1463" s="44">
        <f>SUM(D1279+D1306+D1355+D1394+D1424+D1462)</f>
        <v>239101000</v>
      </c>
      <c r="E1463" s="22">
        <f>SUM(E1279+E1306+E1355+E1394+E1424+E1462)</f>
        <v>427787331.19</v>
      </c>
      <c r="F1463" s="22">
        <f>SUM(F1279+F1306+F1355+F1394+F1424+F1462)</f>
        <v>196005282.05999994</v>
      </c>
      <c r="G1463" s="61">
        <f>SUM(G1279+G1306+G1355+G1394+G1424+G1462)</f>
        <v>7318950.87</v>
      </c>
      <c r="H1463" s="73">
        <f>SUM(H1279+H1306+H1355+H1394+H1424+H1462)</f>
        <v>-188686331.18999997</v>
      </c>
    </row>
    <row r="1464" spans="1:8" ht="12.75">
      <c r="A1464" s="64"/>
      <c r="B1464" s="15" t="s">
        <v>460</v>
      </c>
      <c r="C1464" s="8"/>
      <c r="D1464" s="41"/>
      <c r="E1464" s="9"/>
      <c r="F1464" s="83">
        <f>IF(E1463&gt;D1463,E1463-D1463," ")</f>
        <v>188686331.19</v>
      </c>
      <c r="G1464" s="57" t="str">
        <f>IF(D1463&gt;E1463,D1463-E1463," ")</f>
        <v> </v>
      </c>
      <c r="H1464" s="50">
        <f>F1463-G1463</f>
        <v>188686331.18999994</v>
      </c>
    </row>
    <row r="1465" spans="1:8" ht="12.75">
      <c r="A1465" s="64"/>
      <c r="B1465" s="15"/>
      <c r="C1465" s="8"/>
      <c r="D1465" s="41"/>
      <c r="E1465" s="9"/>
      <c r="F1465" s="9"/>
      <c r="G1465" s="78"/>
      <c r="H1465" s="50"/>
    </row>
    <row r="1466" spans="1:8" ht="12.75">
      <c r="A1466" s="64"/>
      <c r="B1466" s="15"/>
      <c r="C1466" s="8"/>
      <c r="D1466" s="41"/>
      <c r="E1466" s="9"/>
      <c r="F1466" s="9"/>
      <c r="G1466" s="78"/>
      <c r="H1466" s="50"/>
    </row>
    <row r="1467" spans="1:8" ht="12.75">
      <c r="A1467" s="64"/>
      <c r="B1467" s="17" t="s">
        <v>365</v>
      </c>
      <c r="C1467" s="8"/>
      <c r="D1467" s="41"/>
      <c r="E1467" s="9"/>
      <c r="F1467" s="9"/>
      <c r="G1467" s="78"/>
      <c r="H1467" s="50"/>
    </row>
    <row r="1468" spans="1:8" ht="12.75">
      <c r="A1468" s="64"/>
      <c r="B1468" s="14"/>
      <c r="C1468" s="8"/>
      <c r="D1468" s="41"/>
      <c r="E1468" s="9"/>
      <c r="F1468" s="9"/>
      <c r="G1468" s="78"/>
      <c r="H1468" s="50"/>
    </row>
    <row r="1469" spans="1:8" ht="12.75">
      <c r="A1469" s="64"/>
      <c r="B1469" s="17" t="s">
        <v>1263</v>
      </c>
      <c r="C1469" s="8"/>
      <c r="D1469" s="41"/>
      <c r="E1469" s="9"/>
      <c r="F1469" s="9"/>
      <c r="G1469" s="78"/>
      <c r="H1469" s="50"/>
    </row>
    <row r="1470" spans="1:8" ht="12.75">
      <c r="A1470" s="66" t="s">
        <v>1525</v>
      </c>
      <c r="B1470" s="7" t="s">
        <v>534</v>
      </c>
      <c r="C1470" s="8">
        <v>583650000</v>
      </c>
      <c r="D1470" s="41">
        <v>481914000</v>
      </c>
      <c r="E1470" s="9">
        <v>394468655.16</v>
      </c>
      <c r="F1470" s="46" t="str">
        <f>IF(E1470&gt;D1470,E1470-D1470," ")</f>
        <v> </v>
      </c>
      <c r="G1470" s="47">
        <f>IF(D1470&gt;E1470,D1470-E1470," ")</f>
        <v>87445344.83999997</v>
      </c>
      <c r="H1470" s="50">
        <v>87445344.84</v>
      </c>
    </row>
    <row r="1471" spans="1:8" ht="12.75">
      <c r="A1471" s="66"/>
      <c r="B1471" s="7"/>
      <c r="C1471" s="8"/>
      <c r="D1471" s="41"/>
      <c r="E1471" s="9"/>
      <c r="F1471" s="9"/>
      <c r="G1471" s="78"/>
      <c r="H1471" s="50"/>
    </row>
    <row r="1472" spans="1:8" ht="12.75">
      <c r="A1472" s="66"/>
      <c r="B1472" s="17" t="s">
        <v>1264</v>
      </c>
      <c r="C1472" s="8"/>
      <c r="D1472" s="41"/>
      <c r="E1472" s="9"/>
      <c r="F1472" s="9"/>
      <c r="G1472" s="78"/>
      <c r="H1472" s="50"/>
    </row>
    <row r="1473" spans="1:8" ht="12.75">
      <c r="A1473" s="66" t="s">
        <v>1526</v>
      </c>
      <c r="B1473" s="7" t="s">
        <v>555</v>
      </c>
      <c r="C1473" s="8">
        <v>2700000</v>
      </c>
      <c r="D1473" s="41">
        <v>2700000</v>
      </c>
      <c r="E1473" s="9">
        <v>2660962.12</v>
      </c>
      <c r="F1473" s="46" t="str">
        <f aca="true" t="shared" si="82" ref="F1473:F1487">IF(E1473&gt;D1473,E1473-D1473," ")</f>
        <v> </v>
      </c>
      <c r="G1473" s="47">
        <f aca="true" t="shared" si="83" ref="G1473:G1487">IF(D1473&gt;E1473,D1473-E1473," ")</f>
        <v>39037.87999999989</v>
      </c>
      <c r="H1473" s="50">
        <v>39037.88</v>
      </c>
    </row>
    <row r="1474" spans="1:8" ht="12.75">
      <c r="A1474" s="67" t="s">
        <v>1527</v>
      </c>
      <c r="B1474" s="7" t="s">
        <v>1528</v>
      </c>
      <c r="C1474" s="8">
        <v>220000000</v>
      </c>
      <c r="D1474" s="41">
        <v>211290000</v>
      </c>
      <c r="E1474" s="9">
        <v>175541730.9</v>
      </c>
      <c r="F1474" s="46" t="str">
        <f t="shared" si="82"/>
        <v> </v>
      </c>
      <c r="G1474" s="47">
        <f t="shared" si="83"/>
        <v>35748269.099999994</v>
      </c>
      <c r="H1474" s="50">
        <v>35748269.1</v>
      </c>
    </row>
    <row r="1475" spans="1:8" ht="12.75">
      <c r="A1475" s="67" t="s">
        <v>538</v>
      </c>
      <c r="B1475" s="7" t="s">
        <v>579</v>
      </c>
      <c r="C1475" s="8">
        <v>15000</v>
      </c>
      <c r="D1475" s="41">
        <v>15000</v>
      </c>
      <c r="E1475" s="9">
        <v>15000</v>
      </c>
      <c r="F1475" s="46" t="str">
        <f t="shared" si="82"/>
        <v> </v>
      </c>
      <c r="G1475" s="47" t="str">
        <f t="shared" si="83"/>
        <v> </v>
      </c>
      <c r="H1475" s="50">
        <v>0</v>
      </c>
    </row>
    <row r="1476" spans="1:8" ht="12.75">
      <c r="A1476" s="67" t="s">
        <v>539</v>
      </c>
      <c r="B1476" s="7" t="s">
        <v>556</v>
      </c>
      <c r="C1476" s="8">
        <v>600000</v>
      </c>
      <c r="D1476" s="41">
        <v>600000</v>
      </c>
      <c r="E1476" s="9">
        <v>479604.91</v>
      </c>
      <c r="F1476" s="46" t="str">
        <f t="shared" si="82"/>
        <v> </v>
      </c>
      <c r="G1476" s="47">
        <f t="shared" si="83"/>
        <v>120395.09000000003</v>
      </c>
      <c r="H1476" s="50">
        <v>120395.09</v>
      </c>
    </row>
    <row r="1477" spans="1:8" ht="12.75">
      <c r="A1477" s="67" t="s">
        <v>540</v>
      </c>
      <c r="B1477" s="7" t="s">
        <v>557</v>
      </c>
      <c r="C1477" s="8">
        <v>300000</v>
      </c>
      <c r="D1477" s="41">
        <v>300000</v>
      </c>
      <c r="E1477" s="9">
        <v>287211.96</v>
      </c>
      <c r="F1477" s="46" t="str">
        <f t="shared" si="82"/>
        <v> </v>
      </c>
      <c r="G1477" s="47">
        <f t="shared" si="83"/>
        <v>12788.039999999979</v>
      </c>
      <c r="H1477" s="50">
        <v>12788.04</v>
      </c>
    </row>
    <row r="1478" spans="1:8" ht="12.75">
      <c r="A1478" s="67" t="s">
        <v>541</v>
      </c>
      <c r="B1478" s="7" t="s">
        <v>558</v>
      </c>
      <c r="C1478" s="8">
        <v>750000</v>
      </c>
      <c r="D1478" s="41">
        <v>800000</v>
      </c>
      <c r="E1478" s="9">
        <v>799931.04</v>
      </c>
      <c r="F1478" s="46" t="str">
        <f t="shared" si="82"/>
        <v> </v>
      </c>
      <c r="G1478" s="47">
        <f t="shared" si="83"/>
        <v>68.95999999996275</v>
      </c>
      <c r="H1478" s="50">
        <v>68.96</v>
      </c>
    </row>
    <row r="1479" spans="1:8" ht="12.75">
      <c r="A1479" s="67" t="s">
        <v>577</v>
      </c>
      <c r="B1479" s="7" t="s">
        <v>580</v>
      </c>
      <c r="C1479" s="8">
        <v>4900000</v>
      </c>
      <c r="D1479" s="41">
        <v>4900000</v>
      </c>
      <c r="E1479" s="9">
        <v>4899861</v>
      </c>
      <c r="F1479" s="46" t="str">
        <f t="shared" si="82"/>
        <v> </v>
      </c>
      <c r="G1479" s="47">
        <f t="shared" si="83"/>
        <v>139</v>
      </c>
      <c r="H1479" s="50">
        <v>139</v>
      </c>
    </row>
    <row r="1480" spans="1:8" ht="12.75">
      <c r="A1480" s="67" t="s">
        <v>542</v>
      </c>
      <c r="B1480" s="7" t="s">
        <v>581</v>
      </c>
      <c r="C1480" s="8">
        <v>100000</v>
      </c>
      <c r="D1480" s="41">
        <v>275000</v>
      </c>
      <c r="E1480" s="9">
        <v>252904.16</v>
      </c>
      <c r="F1480" s="46" t="str">
        <f t="shared" si="82"/>
        <v> </v>
      </c>
      <c r="G1480" s="47">
        <f t="shared" si="83"/>
        <v>22095.839999999997</v>
      </c>
      <c r="H1480" s="50">
        <v>22095.84</v>
      </c>
    </row>
    <row r="1481" spans="1:8" ht="12.75">
      <c r="A1481" s="67" t="s">
        <v>543</v>
      </c>
      <c r="B1481" s="7" t="s">
        <v>559</v>
      </c>
      <c r="C1481" s="8">
        <v>300000</v>
      </c>
      <c r="D1481" s="41">
        <v>300000</v>
      </c>
      <c r="E1481" s="9">
        <v>126555</v>
      </c>
      <c r="F1481" s="46" t="str">
        <f t="shared" si="82"/>
        <v> </v>
      </c>
      <c r="G1481" s="47">
        <f t="shared" si="83"/>
        <v>173445</v>
      </c>
      <c r="H1481" s="50">
        <v>173445</v>
      </c>
    </row>
    <row r="1482" spans="1:8" ht="12.75">
      <c r="A1482" s="67" t="s">
        <v>544</v>
      </c>
      <c r="B1482" s="7" t="s">
        <v>1353</v>
      </c>
      <c r="C1482" s="8"/>
      <c r="D1482" s="41"/>
      <c r="E1482" s="9"/>
      <c r="F1482" s="46" t="str">
        <f t="shared" si="82"/>
        <v> </v>
      </c>
      <c r="G1482" s="47" t="str">
        <f t="shared" si="83"/>
        <v> </v>
      </c>
      <c r="H1482" s="50"/>
    </row>
    <row r="1483" spans="1:8" ht="12.75">
      <c r="A1483" s="67"/>
      <c r="B1483" s="7" t="s">
        <v>790</v>
      </c>
      <c r="C1483" s="8">
        <v>400000</v>
      </c>
      <c r="D1483" s="41">
        <v>222500</v>
      </c>
      <c r="E1483" s="9">
        <v>175703.91</v>
      </c>
      <c r="F1483" s="46" t="str">
        <f t="shared" si="82"/>
        <v> </v>
      </c>
      <c r="G1483" s="47">
        <f t="shared" si="83"/>
        <v>46796.09</v>
      </c>
      <c r="H1483" s="50">
        <v>46796.09</v>
      </c>
    </row>
    <row r="1484" spans="1:8" ht="12.75">
      <c r="A1484" s="67" t="s">
        <v>578</v>
      </c>
      <c r="B1484" s="7" t="s">
        <v>1755</v>
      </c>
      <c r="C1484" s="8">
        <v>100000</v>
      </c>
      <c r="D1484" s="41">
        <v>100000</v>
      </c>
      <c r="E1484" s="9">
        <v>85854.89</v>
      </c>
      <c r="F1484" s="46" t="str">
        <f t="shared" si="82"/>
        <v> </v>
      </c>
      <c r="G1484" s="47">
        <f t="shared" si="83"/>
        <v>14145.11</v>
      </c>
      <c r="H1484" s="50">
        <v>14145.11</v>
      </c>
    </row>
    <row r="1485" spans="1:8" ht="12.75">
      <c r="A1485" s="67" t="s">
        <v>545</v>
      </c>
      <c r="B1485" s="7" t="s">
        <v>561</v>
      </c>
      <c r="C1485" s="8">
        <v>6500000</v>
      </c>
      <c r="D1485" s="41">
        <v>6500000</v>
      </c>
      <c r="E1485" s="9">
        <v>4114858.59</v>
      </c>
      <c r="F1485" s="46" t="str">
        <f t="shared" si="82"/>
        <v> </v>
      </c>
      <c r="G1485" s="47">
        <f t="shared" si="83"/>
        <v>2385141.41</v>
      </c>
      <c r="H1485" s="50">
        <v>2385141.41</v>
      </c>
    </row>
    <row r="1486" spans="1:8" ht="12.75">
      <c r="A1486" s="67" t="s">
        <v>546</v>
      </c>
      <c r="B1486" s="7" t="s">
        <v>562</v>
      </c>
      <c r="C1486" s="8">
        <v>1200000</v>
      </c>
      <c r="D1486" s="41">
        <v>1200000</v>
      </c>
      <c r="E1486" s="9">
        <v>1043184</v>
      </c>
      <c r="F1486" s="46" t="str">
        <f t="shared" si="82"/>
        <v> </v>
      </c>
      <c r="G1486" s="47">
        <f t="shared" si="83"/>
        <v>156816</v>
      </c>
      <c r="H1486" s="50">
        <v>156816</v>
      </c>
    </row>
    <row r="1487" spans="1:8" ht="12.75">
      <c r="A1487" s="67" t="s">
        <v>547</v>
      </c>
      <c r="B1487" s="7" t="s">
        <v>563</v>
      </c>
      <c r="C1487" s="8">
        <v>100000</v>
      </c>
      <c r="D1487" s="41">
        <v>100000</v>
      </c>
      <c r="E1487" s="9">
        <v>70394</v>
      </c>
      <c r="F1487" s="46" t="str">
        <f t="shared" si="82"/>
        <v> </v>
      </c>
      <c r="G1487" s="47">
        <f t="shared" si="83"/>
        <v>29606</v>
      </c>
      <c r="H1487" s="50">
        <v>29606</v>
      </c>
    </row>
    <row r="1488" spans="1:8" ht="12.75">
      <c r="A1488" s="67"/>
      <c r="B1488" s="15" t="s">
        <v>601</v>
      </c>
      <c r="C1488" s="8"/>
      <c r="D1488" s="44">
        <f>SUM(D1470:D1487)</f>
        <v>711216500</v>
      </c>
      <c r="E1488" s="22">
        <f>SUM(E1470:E1487)</f>
        <v>585022411.64</v>
      </c>
      <c r="F1488" s="22"/>
      <c r="G1488" s="61">
        <f>SUM(G1470:G1487)</f>
        <v>126194088.35999997</v>
      </c>
      <c r="H1488" s="73">
        <f>SUM(H1470:H1487)</f>
        <v>126194088.36</v>
      </c>
    </row>
    <row r="1489" spans="1:8" ht="12.75">
      <c r="A1489" s="27"/>
      <c r="B1489" s="3"/>
      <c r="C1489" s="1"/>
      <c r="D1489" s="45"/>
      <c r="E1489" s="4"/>
      <c r="F1489" s="4"/>
      <c r="G1489" s="4"/>
      <c r="H1489" s="50"/>
    </row>
    <row r="1490" spans="1:8" ht="12.75">
      <c r="A1490" s="67"/>
      <c r="B1490" s="7"/>
      <c r="C1490" s="8"/>
      <c r="D1490" s="41"/>
      <c r="E1490" s="9"/>
      <c r="F1490" s="9"/>
      <c r="G1490" s="78"/>
      <c r="H1490" s="50"/>
    </row>
    <row r="1491" spans="1:8" ht="12.75">
      <c r="A1491" s="67"/>
      <c r="B1491" s="17" t="s">
        <v>1529</v>
      </c>
      <c r="C1491" s="8"/>
      <c r="D1491" s="41"/>
      <c r="E1491" s="9"/>
      <c r="F1491" s="9"/>
      <c r="G1491" s="78"/>
      <c r="H1491" s="50"/>
    </row>
    <row r="1492" spans="1:8" ht="12.75">
      <c r="A1492" s="67"/>
      <c r="B1492" s="7"/>
      <c r="C1492" s="8"/>
      <c r="D1492" s="41"/>
      <c r="E1492" s="9"/>
      <c r="F1492" s="9"/>
      <c r="G1492" s="78"/>
      <c r="H1492" s="50"/>
    </row>
    <row r="1493" spans="1:8" ht="12.75">
      <c r="A1493" s="67"/>
      <c r="B1493" s="15" t="s">
        <v>598</v>
      </c>
      <c r="C1493" s="8"/>
      <c r="D1493" s="41">
        <f>D1488</f>
        <v>711216500</v>
      </c>
      <c r="E1493" s="9">
        <f>E1488</f>
        <v>585022411.64</v>
      </c>
      <c r="F1493" s="9"/>
      <c r="G1493" s="78">
        <f>G1488</f>
        <v>126194088.35999997</v>
      </c>
      <c r="H1493" s="50">
        <f>H1488</f>
        <v>126194088.36</v>
      </c>
    </row>
    <row r="1494" spans="1:8" ht="12.75">
      <c r="A1494" s="67"/>
      <c r="B1494" s="7"/>
      <c r="C1494" s="8"/>
      <c r="D1494" s="41"/>
      <c r="E1494" s="9"/>
      <c r="F1494" s="9"/>
      <c r="G1494" s="78"/>
      <c r="H1494" s="50"/>
    </row>
    <row r="1495" spans="1:8" ht="12.75">
      <c r="A1495" s="67"/>
      <c r="B1495" s="17" t="s">
        <v>599</v>
      </c>
      <c r="C1495" s="8"/>
      <c r="D1495" s="41"/>
      <c r="E1495" s="9"/>
      <c r="F1495" s="9"/>
      <c r="G1495" s="78"/>
      <c r="H1495" s="50"/>
    </row>
    <row r="1496" spans="1:8" ht="12.75">
      <c r="A1496" s="66" t="s">
        <v>350</v>
      </c>
      <c r="B1496" s="7" t="s">
        <v>564</v>
      </c>
      <c r="C1496" s="8">
        <v>15000</v>
      </c>
      <c r="D1496" s="41">
        <v>725000</v>
      </c>
      <c r="E1496" s="9">
        <v>663555</v>
      </c>
      <c r="F1496" s="46" t="str">
        <f aca="true" t="shared" si="84" ref="F1496:F1528">IF(E1496&gt;D1496,E1496-D1496," ")</f>
        <v> </v>
      </c>
      <c r="G1496" s="47">
        <f aca="true" t="shared" si="85" ref="G1496:G1528">IF(D1496&gt;E1496,D1496-E1496," ")</f>
        <v>61445</v>
      </c>
      <c r="H1496" s="50">
        <v>61445</v>
      </c>
    </row>
    <row r="1497" spans="1:8" ht="12.75">
      <c r="A1497" s="67" t="s">
        <v>549</v>
      </c>
      <c r="B1497" s="7" t="s">
        <v>565</v>
      </c>
      <c r="C1497" s="8">
        <v>70000</v>
      </c>
      <c r="D1497" s="41">
        <v>72500</v>
      </c>
      <c r="E1497" s="9">
        <v>72333</v>
      </c>
      <c r="F1497" s="46" t="str">
        <f t="shared" si="84"/>
        <v> </v>
      </c>
      <c r="G1497" s="47">
        <f t="shared" si="85"/>
        <v>167</v>
      </c>
      <c r="H1497" s="50">
        <v>167</v>
      </c>
    </row>
    <row r="1498" spans="1:8" ht="12.75">
      <c r="A1498" s="67" t="s">
        <v>588</v>
      </c>
      <c r="B1498" s="7" t="s">
        <v>1385</v>
      </c>
      <c r="C1498" s="8">
        <v>200000</v>
      </c>
      <c r="D1498" s="41">
        <v>200000</v>
      </c>
      <c r="E1498" s="9">
        <v>173680</v>
      </c>
      <c r="F1498" s="46" t="str">
        <f t="shared" si="84"/>
        <v> </v>
      </c>
      <c r="G1498" s="47">
        <f t="shared" si="85"/>
        <v>26320</v>
      </c>
      <c r="H1498" s="50">
        <v>26320</v>
      </c>
    </row>
    <row r="1499" spans="1:8" ht="12.75">
      <c r="A1499" s="67" t="s">
        <v>1097</v>
      </c>
      <c r="B1499" s="7" t="s">
        <v>1530</v>
      </c>
      <c r="C1499" s="8"/>
      <c r="D1499" s="41"/>
      <c r="E1499" s="9"/>
      <c r="F1499" s="46" t="str">
        <f t="shared" si="84"/>
        <v> </v>
      </c>
      <c r="G1499" s="47" t="str">
        <f t="shared" si="85"/>
        <v> </v>
      </c>
      <c r="H1499" s="50"/>
    </row>
    <row r="1500" spans="1:8" ht="12.75">
      <c r="A1500" s="67"/>
      <c r="B1500" s="7" t="s">
        <v>1531</v>
      </c>
      <c r="C1500" s="8">
        <v>4000000</v>
      </c>
      <c r="D1500" s="41">
        <v>4050000</v>
      </c>
      <c r="E1500" s="9">
        <v>10446972.85</v>
      </c>
      <c r="F1500" s="46">
        <f t="shared" si="84"/>
        <v>6396972.85</v>
      </c>
      <c r="G1500" s="47" t="str">
        <f t="shared" si="85"/>
        <v> </v>
      </c>
      <c r="H1500" s="50">
        <v>-6396972.85</v>
      </c>
    </row>
    <row r="1501" spans="1:8" ht="12.75">
      <c r="A1501" s="67" t="s">
        <v>1532</v>
      </c>
      <c r="B1501" s="7" t="s">
        <v>1533</v>
      </c>
      <c r="C1501" s="8"/>
      <c r="D1501" s="41"/>
      <c r="E1501" s="9"/>
      <c r="F1501" s="46" t="str">
        <f t="shared" si="84"/>
        <v> </v>
      </c>
      <c r="G1501" s="47" t="str">
        <f t="shared" si="85"/>
        <v> </v>
      </c>
      <c r="H1501" s="50"/>
    </row>
    <row r="1502" spans="1:8" ht="12.75">
      <c r="A1502" s="67"/>
      <c r="B1502" s="7" t="s">
        <v>1534</v>
      </c>
      <c r="C1502" s="8">
        <v>21000000</v>
      </c>
      <c r="D1502" s="41">
        <v>21000000</v>
      </c>
      <c r="E1502" s="9">
        <v>20589636.6</v>
      </c>
      <c r="F1502" s="46" t="str">
        <f t="shared" si="84"/>
        <v> </v>
      </c>
      <c r="G1502" s="47">
        <f t="shared" si="85"/>
        <v>410363.3999999985</v>
      </c>
      <c r="H1502" s="50">
        <v>410363.4</v>
      </c>
    </row>
    <row r="1503" spans="1:8" ht="12.75">
      <c r="A1503" s="67" t="s">
        <v>1535</v>
      </c>
      <c r="B1503" s="7" t="s">
        <v>1536</v>
      </c>
      <c r="C1503" s="8"/>
      <c r="D1503" s="41"/>
      <c r="E1503" s="9"/>
      <c r="F1503" s="46" t="str">
        <f t="shared" si="84"/>
        <v> </v>
      </c>
      <c r="G1503" s="47" t="str">
        <f t="shared" si="85"/>
        <v> </v>
      </c>
      <c r="H1503" s="50"/>
    </row>
    <row r="1504" spans="1:8" ht="12.75">
      <c r="A1504" s="67"/>
      <c r="B1504" s="7" t="s">
        <v>1537</v>
      </c>
      <c r="C1504" s="8">
        <v>38000000</v>
      </c>
      <c r="D1504" s="41">
        <v>50000000</v>
      </c>
      <c r="E1504" s="9">
        <v>49794620.16</v>
      </c>
      <c r="F1504" s="46" t="str">
        <f t="shared" si="84"/>
        <v> </v>
      </c>
      <c r="G1504" s="47">
        <f t="shared" si="85"/>
        <v>205379.84000000358</v>
      </c>
      <c r="H1504" s="50">
        <v>205379.84</v>
      </c>
    </row>
    <row r="1505" spans="1:8" ht="12.75">
      <c r="A1505" s="67" t="s">
        <v>1538</v>
      </c>
      <c r="B1505" s="7" t="s">
        <v>1539</v>
      </c>
      <c r="C1505" s="8"/>
      <c r="D1505" s="41"/>
      <c r="E1505" s="9"/>
      <c r="F1505" s="46" t="str">
        <f t="shared" si="84"/>
        <v> </v>
      </c>
      <c r="G1505" s="47" t="str">
        <f t="shared" si="85"/>
        <v> </v>
      </c>
      <c r="H1505" s="50"/>
    </row>
    <row r="1506" spans="1:8" ht="12.75">
      <c r="A1506" s="67" t="s">
        <v>1540</v>
      </c>
      <c r="B1506" s="7" t="s">
        <v>1541</v>
      </c>
      <c r="C1506" s="8">
        <v>3000000</v>
      </c>
      <c r="D1506" s="41">
        <v>3000000</v>
      </c>
      <c r="E1506" s="9">
        <v>8701611.94</v>
      </c>
      <c r="F1506" s="46">
        <f t="shared" si="84"/>
        <v>5701611.9399999995</v>
      </c>
      <c r="G1506" s="47" t="str">
        <f t="shared" si="85"/>
        <v> </v>
      </c>
      <c r="H1506" s="50">
        <v>-5701611.94</v>
      </c>
    </row>
    <row r="1507" spans="1:8" ht="12.75">
      <c r="A1507" s="67" t="s">
        <v>1542</v>
      </c>
      <c r="B1507" s="7" t="s">
        <v>1543</v>
      </c>
      <c r="C1507" s="8">
        <v>75000000</v>
      </c>
      <c r="D1507" s="41">
        <v>75000000</v>
      </c>
      <c r="E1507" s="9">
        <v>70856077.2</v>
      </c>
      <c r="F1507" s="46" t="str">
        <f t="shared" si="84"/>
        <v> </v>
      </c>
      <c r="G1507" s="47">
        <f t="shared" si="85"/>
        <v>4143922.799999997</v>
      </c>
      <c r="H1507" s="50">
        <v>4143922.8</v>
      </c>
    </row>
    <row r="1508" spans="1:8" ht="12.75">
      <c r="A1508" s="67" t="s">
        <v>1544</v>
      </c>
      <c r="B1508" s="7" t="s">
        <v>1545</v>
      </c>
      <c r="C1508" s="8"/>
      <c r="D1508" s="41"/>
      <c r="E1508" s="9"/>
      <c r="F1508" s="46" t="str">
        <f t="shared" si="84"/>
        <v> </v>
      </c>
      <c r="G1508" s="47" t="str">
        <f t="shared" si="85"/>
        <v> </v>
      </c>
      <c r="H1508" s="50"/>
    </row>
    <row r="1509" spans="1:8" ht="12.75">
      <c r="A1509" s="67"/>
      <c r="B1509" s="7" t="s">
        <v>1546</v>
      </c>
      <c r="C1509" s="8"/>
      <c r="D1509" s="41"/>
      <c r="E1509" s="9"/>
      <c r="F1509" s="46" t="str">
        <f t="shared" si="84"/>
        <v> </v>
      </c>
      <c r="G1509" s="47" t="str">
        <f t="shared" si="85"/>
        <v> </v>
      </c>
      <c r="H1509" s="50"/>
    </row>
    <row r="1510" spans="1:8" ht="12.75">
      <c r="A1510" s="66"/>
      <c r="B1510" s="7" t="s">
        <v>1547</v>
      </c>
      <c r="C1510" s="8">
        <v>3000000</v>
      </c>
      <c r="D1510" s="41">
        <v>3048000</v>
      </c>
      <c r="E1510" s="9">
        <v>2322175.03</v>
      </c>
      <c r="F1510" s="46" t="str">
        <f t="shared" si="84"/>
        <v> </v>
      </c>
      <c r="G1510" s="47">
        <f t="shared" si="85"/>
        <v>725824.9700000002</v>
      </c>
      <c r="H1510" s="50">
        <v>725824.97</v>
      </c>
    </row>
    <row r="1511" spans="1:8" ht="12.75">
      <c r="A1511" s="67" t="s">
        <v>552</v>
      </c>
      <c r="B1511" s="7" t="s">
        <v>582</v>
      </c>
      <c r="C1511" s="8">
        <v>1230000</v>
      </c>
      <c r="D1511" s="41">
        <v>1130000</v>
      </c>
      <c r="E1511" s="9">
        <v>813180.5</v>
      </c>
      <c r="F1511" s="46" t="str">
        <f t="shared" si="84"/>
        <v> </v>
      </c>
      <c r="G1511" s="47">
        <f t="shared" si="85"/>
        <v>316819.5</v>
      </c>
      <c r="H1511" s="50">
        <v>316819.5</v>
      </c>
    </row>
    <row r="1512" spans="1:8" ht="12.75">
      <c r="A1512" s="67" t="s">
        <v>553</v>
      </c>
      <c r="B1512" s="7" t="s">
        <v>568</v>
      </c>
      <c r="C1512" s="8">
        <v>1000000</v>
      </c>
      <c r="D1512" s="41">
        <v>1000000</v>
      </c>
      <c r="E1512" s="9">
        <v>720587</v>
      </c>
      <c r="F1512" s="46" t="str">
        <f t="shared" si="84"/>
        <v> </v>
      </c>
      <c r="G1512" s="47">
        <f t="shared" si="85"/>
        <v>279413</v>
      </c>
      <c r="H1512" s="50">
        <v>279413</v>
      </c>
    </row>
    <row r="1513" spans="1:8" ht="12.75">
      <c r="A1513" s="67" t="s">
        <v>1327</v>
      </c>
      <c r="B1513" s="7" t="s">
        <v>1347</v>
      </c>
      <c r="C1513" s="8">
        <v>500000</v>
      </c>
      <c r="D1513" s="41">
        <v>600000</v>
      </c>
      <c r="E1513" s="9">
        <v>584542.98</v>
      </c>
      <c r="F1513" s="46" t="str">
        <f t="shared" si="84"/>
        <v> </v>
      </c>
      <c r="G1513" s="47">
        <f t="shared" si="85"/>
        <v>15457.020000000019</v>
      </c>
      <c r="H1513" s="50">
        <v>15457.02</v>
      </c>
    </row>
    <row r="1514" spans="1:8" ht="12.75">
      <c r="A1514" s="67" t="s">
        <v>1548</v>
      </c>
      <c r="B1514" s="7" t="s">
        <v>1433</v>
      </c>
      <c r="C1514" s="8">
        <v>500000</v>
      </c>
      <c r="D1514" s="41">
        <v>500000</v>
      </c>
      <c r="E1514" s="9">
        <v>418275</v>
      </c>
      <c r="F1514" s="46" t="str">
        <f t="shared" si="84"/>
        <v> </v>
      </c>
      <c r="G1514" s="47">
        <f t="shared" si="85"/>
        <v>81725</v>
      </c>
      <c r="H1514" s="50">
        <v>81725</v>
      </c>
    </row>
    <row r="1515" spans="1:8" ht="12.75">
      <c r="A1515" s="67" t="s">
        <v>1549</v>
      </c>
      <c r="B1515" s="7" t="s">
        <v>1550</v>
      </c>
      <c r="C1515" s="8">
        <v>400000</v>
      </c>
      <c r="D1515" s="41">
        <v>300000</v>
      </c>
      <c r="E1515" s="9">
        <v>270337</v>
      </c>
      <c r="F1515" s="46" t="str">
        <f t="shared" si="84"/>
        <v> </v>
      </c>
      <c r="G1515" s="47">
        <f t="shared" si="85"/>
        <v>29663</v>
      </c>
      <c r="H1515" s="50">
        <v>29663</v>
      </c>
    </row>
    <row r="1516" spans="1:8" ht="12.75">
      <c r="A1516" s="67" t="s">
        <v>1551</v>
      </c>
      <c r="B1516" s="7" t="s">
        <v>1552</v>
      </c>
      <c r="C1516" s="8"/>
      <c r="D1516" s="41"/>
      <c r="E1516" s="9"/>
      <c r="F1516" s="46" t="str">
        <f t="shared" si="84"/>
        <v> </v>
      </c>
      <c r="G1516" s="47" t="str">
        <f t="shared" si="85"/>
        <v> </v>
      </c>
      <c r="H1516" s="50"/>
    </row>
    <row r="1517" spans="1:8" ht="12.75">
      <c r="A1517" s="67"/>
      <c r="B1517" s="7" t="s">
        <v>1553</v>
      </c>
      <c r="C1517" s="8"/>
      <c r="D1517" s="41"/>
      <c r="E1517" s="9"/>
      <c r="F1517" s="46" t="str">
        <f t="shared" si="84"/>
        <v> </v>
      </c>
      <c r="G1517" s="47" t="str">
        <f t="shared" si="85"/>
        <v> </v>
      </c>
      <c r="H1517" s="50"/>
    </row>
    <row r="1518" spans="1:8" ht="12.75">
      <c r="A1518" s="67"/>
      <c r="B1518" s="7" t="s">
        <v>1554</v>
      </c>
      <c r="C1518" s="8">
        <v>10</v>
      </c>
      <c r="D1518" s="41">
        <v>10</v>
      </c>
      <c r="E1518" s="9">
        <v>0</v>
      </c>
      <c r="F1518" s="46" t="str">
        <f t="shared" si="84"/>
        <v> </v>
      </c>
      <c r="G1518" s="47">
        <f t="shared" si="85"/>
        <v>10</v>
      </c>
      <c r="H1518" s="50">
        <v>10</v>
      </c>
    </row>
    <row r="1519" spans="1:8" ht="12.75">
      <c r="A1519" s="67" t="s">
        <v>1555</v>
      </c>
      <c r="B1519" s="7" t="s">
        <v>1756</v>
      </c>
      <c r="C1519" s="8"/>
      <c r="D1519" s="41"/>
      <c r="E1519" s="9"/>
      <c r="F1519" s="46" t="str">
        <f t="shared" si="84"/>
        <v> </v>
      </c>
      <c r="G1519" s="47" t="str">
        <f t="shared" si="85"/>
        <v> </v>
      </c>
      <c r="H1519" s="50"/>
    </row>
    <row r="1520" spans="1:8" ht="12.75">
      <c r="A1520" s="66"/>
      <c r="B1520" s="7" t="s">
        <v>1757</v>
      </c>
      <c r="C1520" s="8">
        <v>90000000</v>
      </c>
      <c r="D1520" s="41">
        <v>58642000</v>
      </c>
      <c r="E1520" s="9">
        <v>0</v>
      </c>
      <c r="F1520" s="46" t="str">
        <f t="shared" si="84"/>
        <v> </v>
      </c>
      <c r="G1520" s="47">
        <f t="shared" si="85"/>
        <v>58642000</v>
      </c>
      <c r="H1520" s="50">
        <v>58642000</v>
      </c>
    </row>
    <row r="1521" spans="1:8" ht="12.75">
      <c r="A1521" s="67" t="s">
        <v>1556</v>
      </c>
      <c r="B1521" s="7" t="s">
        <v>1557</v>
      </c>
      <c r="C1521" s="8"/>
      <c r="D1521" s="41"/>
      <c r="E1521" s="9"/>
      <c r="F1521" s="46" t="str">
        <f t="shared" si="84"/>
        <v> </v>
      </c>
      <c r="G1521" s="47" t="str">
        <f t="shared" si="85"/>
        <v> </v>
      </c>
      <c r="H1521" s="50"/>
    </row>
    <row r="1522" spans="1:8" ht="12.75">
      <c r="A1522" s="66"/>
      <c r="B1522" s="7" t="s">
        <v>1758</v>
      </c>
      <c r="C1522" s="8">
        <v>10</v>
      </c>
      <c r="D1522" s="41"/>
      <c r="E1522" s="9"/>
      <c r="F1522" s="46"/>
      <c r="G1522" s="47"/>
      <c r="H1522" s="50">
        <v>10</v>
      </c>
    </row>
    <row r="1523" spans="1:8" ht="12.75">
      <c r="A1523" s="66"/>
      <c r="B1523" s="7" t="s">
        <v>1760</v>
      </c>
      <c r="C1523" s="8"/>
      <c r="D1523" s="41"/>
      <c r="E1523" s="9"/>
      <c r="F1523" s="46"/>
      <c r="G1523" s="47"/>
      <c r="H1523" s="50"/>
    </row>
    <row r="1524" spans="1:8" ht="12.75">
      <c r="A1524" s="66"/>
      <c r="B1524" s="7" t="s">
        <v>1759</v>
      </c>
      <c r="C1524" s="8"/>
      <c r="D1524" s="41">
        <v>10</v>
      </c>
      <c r="E1524" s="9">
        <v>0</v>
      </c>
      <c r="F1524" s="46" t="str">
        <f>IF(E1524&gt;D1524,E1524-D1524," ")</f>
        <v> </v>
      </c>
      <c r="G1524" s="47">
        <f>IF(D1524&gt;E1524,D1524-E1524," ")</f>
        <v>10</v>
      </c>
      <c r="H1524" s="50"/>
    </row>
    <row r="1525" spans="1:8" ht="12.75">
      <c r="A1525" s="67" t="s">
        <v>1558</v>
      </c>
      <c r="B1525" s="7" t="s">
        <v>1559</v>
      </c>
      <c r="C1525" s="8">
        <v>39000000</v>
      </c>
      <c r="D1525" s="41">
        <v>39000000</v>
      </c>
      <c r="E1525" s="9">
        <v>39000000</v>
      </c>
      <c r="F1525" s="46" t="str">
        <f t="shared" si="84"/>
        <v> </v>
      </c>
      <c r="G1525" s="47" t="str">
        <f t="shared" si="85"/>
        <v> </v>
      </c>
      <c r="H1525" s="50">
        <v>0</v>
      </c>
    </row>
    <row r="1526" spans="1:8" ht="12.75">
      <c r="A1526" s="67" t="s">
        <v>592</v>
      </c>
      <c r="B1526" s="7" t="s">
        <v>848</v>
      </c>
      <c r="C1526" s="8"/>
      <c r="D1526" s="41"/>
      <c r="E1526" s="9"/>
      <c r="F1526" s="46" t="str">
        <f t="shared" si="84"/>
        <v> </v>
      </c>
      <c r="G1526" s="47" t="str">
        <f t="shared" si="85"/>
        <v> </v>
      </c>
      <c r="H1526" s="50"/>
    </row>
    <row r="1527" spans="1:8" ht="12.75">
      <c r="A1527" s="67"/>
      <c r="B1527" s="7" t="s">
        <v>859</v>
      </c>
      <c r="C1527" s="8">
        <v>120000</v>
      </c>
      <c r="D1527" s="41">
        <v>120000</v>
      </c>
      <c r="E1527" s="9">
        <v>111255.53</v>
      </c>
      <c r="F1527" s="46" t="str">
        <f t="shared" si="84"/>
        <v> </v>
      </c>
      <c r="G1527" s="47">
        <f t="shared" si="85"/>
        <v>8744.470000000001</v>
      </c>
      <c r="H1527" s="50">
        <v>8744.47</v>
      </c>
    </row>
    <row r="1528" spans="1:8" ht="12.75">
      <c r="A1528" s="67" t="s">
        <v>1560</v>
      </c>
      <c r="B1528" s="7" t="s">
        <v>1561</v>
      </c>
      <c r="C1528" s="8">
        <v>2999980</v>
      </c>
      <c r="D1528" s="41">
        <v>2999980</v>
      </c>
      <c r="E1528" s="9">
        <v>2069714.69</v>
      </c>
      <c r="F1528" s="46" t="str">
        <f t="shared" si="84"/>
        <v> </v>
      </c>
      <c r="G1528" s="47">
        <f t="shared" si="85"/>
        <v>930265.31</v>
      </c>
      <c r="H1528" s="50">
        <v>930265.31</v>
      </c>
    </row>
    <row r="1529" spans="1:8" ht="12.75">
      <c r="A1529" s="64"/>
      <c r="B1529" s="14" t="s">
        <v>366</v>
      </c>
      <c r="C1529" s="8">
        <v>1101650000</v>
      </c>
      <c r="D1529" s="44">
        <f>SUM(D1493:D1528)</f>
        <v>972604000</v>
      </c>
      <c r="E1529" s="22">
        <f>SUM(E1493:E1528)</f>
        <v>792630966.1200001</v>
      </c>
      <c r="F1529" s="22">
        <f>SUM(F1493:F1528)</f>
        <v>12098584.79</v>
      </c>
      <c r="G1529" s="61">
        <f>SUM(G1493:G1528)</f>
        <v>192071618.66999996</v>
      </c>
      <c r="H1529" s="73">
        <f>SUM(H1493:H1528)</f>
        <v>179973033.88000003</v>
      </c>
    </row>
    <row r="1530" spans="1:8" ht="12.75">
      <c r="A1530" s="64"/>
      <c r="B1530" s="15" t="s">
        <v>1265</v>
      </c>
      <c r="C1530" s="8"/>
      <c r="D1530" s="41"/>
      <c r="E1530" s="9"/>
      <c r="F1530" s="56" t="str">
        <f>IF(E1529&gt;D1529,E1529-D1529," ")</f>
        <v> </v>
      </c>
      <c r="G1530" s="82">
        <f>IF(D1529&gt;E1529,D1529-E1529," ")</f>
        <v>179973033.87999988</v>
      </c>
      <c r="H1530" s="50">
        <f>F1529-G1529</f>
        <v>-179973033.87999997</v>
      </c>
    </row>
    <row r="1531" spans="1:8" ht="12.75">
      <c r="A1531" s="64"/>
      <c r="B1531" s="7"/>
      <c r="C1531" s="8"/>
      <c r="D1531" s="41"/>
      <c r="E1531" s="9"/>
      <c r="F1531" s="9"/>
      <c r="G1531" s="78"/>
      <c r="H1531" s="50"/>
    </row>
    <row r="1532" spans="1:8" ht="12.75">
      <c r="A1532" s="64"/>
      <c r="B1532" s="17" t="s">
        <v>367</v>
      </c>
      <c r="C1532" s="8"/>
      <c r="D1532" s="41"/>
      <c r="E1532" s="9"/>
      <c r="F1532" s="9"/>
      <c r="G1532" s="78"/>
      <c r="H1532" s="50"/>
    </row>
    <row r="1533" spans="1:8" ht="12.75">
      <c r="A1533" s="64"/>
      <c r="B1533" s="7"/>
      <c r="C1533" s="8"/>
      <c r="D1533" s="41"/>
      <c r="E1533" s="9"/>
      <c r="F1533" s="9"/>
      <c r="G1533" s="78"/>
      <c r="H1533" s="50"/>
    </row>
    <row r="1534" spans="1:8" ht="12.75">
      <c r="A1534" s="64"/>
      <c r="B1534" s="17" t="s">
        <v>1263</v>
      </c>
      <c r="C1534" s="8"/>
      <c r="D1534" s="41"/>
      <c r="E1534" s="9"/>
      <c r="F1534" s="9"/>
      <c r="G1534" s="78"/>
      <c r="H1534" s="50"/>
    </row>
    <row r="1535" spans="1:8" ht="12.75">
      <c r="A1535" s="66" t="s">
        <v>1562</v>
      </c>
      <c r="B1535" s="7" t="s">
        <v>534</v>
      </c>
      <c r="C1535" s="8">
        <v>33060000</v>
      </c>
      <c r="D1535" s="41">
        <v>33380000</v>
      </c>
      <c r="E1535" s="9">
        <v>33365310.93</v>
      </c>
      <c r="F1535" s="46" t="str">
        <f>IF(E1535&gt;D1535,E1535-D1535," ")</f>
        <v> </v>
      </c>
      <c r="G1535" s="47">
        <f>IF(D1535&gt;E1535,D1535-E1535," ")</f>
        <v>14689.070000000298</v>
      </c>
      <c r="H1535" s="50">
        <v>14689.07</v>
      </c>
    </row>
    <row r="1536" spans="1:8" ht="12.75">
      <c r="A1536" s="69"/>
      <c r="B1536" s="7"/>
      <c r="C1536" s="8"/>
      <c r="D1536" s="41"/>
      <c r="E1536" s="9"/>
      <c r="F1536" s="9"/>
      <c r="G1536" s="78"/>
      <c r="H1536" s="50"/>
    </row>
    <row r="1537" spans="1:8" ht="12.75">
      <c r="A1537" s="69"/>
      <c r="B1537" s="17" t="s">
        <v>1264</v>
      </c>
      <c r="C1537" s="8"/>
      <c r="D1537" s="41"/>
      <c r="E1537" s="9"/>
      <c r="F1537" s="9"/>
      <c r="G1537" s="78"/>
      <c r="H1537" s="50"/>
    </row>
    <row r="1538" spans="1:8" ht="12.75">
      <c r="A1538" s="66" t="s">
        <v>1563</v>
      </c>
      <c r="B1538" s="7" t="s">
        <v>555</v>
      </c>
      <c r="C1538" s="8">
        <v>2840000</v>
      </c>
      <c r="D1538" s="41">
        <v>2960000</v>
      </c>
      <c r="E1538" s="9">
        <v>2958614.23</v>
      </c>
      <c r="F1538" s="46" t="str">
        <f aca="true" t="shared" si="86" ref="F1538:F1544">IF(E1538&gt;D1538,E1538-D1538," ")</f>
        <v> </v>
      </c>
      <c r="G1538" s="47">
        <f aca="true" t="shared" si="87" ref="G1538:G1544">IF(D1538&gt;E1538,D1538-E1538," ")</f>
        <v>1385.7700000000186</v>
      </c>
      <c r="H1538" s="50">
        <v>1385.77</v>
      </c>
    </row>
    <row r="1539" spans="1:8" ht="12.75">
      <c r="A1539" s="67" t="s">
        <v>538</v>
      </c>
      <c r="B1539" s="7" t="s">
        <v>579</v>
      </c>
      <c r="C1539" s="8">
        <v>10000</v>
      </c>
      <c r="D1539" s="41">
        <v>10000</v>
      </c>
      <c r="E1539" s="9">
        <v>10000</v>
      </c>
      <c r="F1539" s="46" t="str">
        <f t="shared" si="86"/>
        <v> </v>
      </c>
      <c r="G1539" s="47" t="str">
        <f t="shared" si="87"/>
        <v> </v>
      </c>
      <c r="H1539" s="50">
        <v>0</v>
      </c>
    </row>
    <row r="1540" spans="1:8" ht="12.75">
      <c r="A1540" s="67" t="s">
        <v>539</v>
      </c>
      <c r="B1540" s="7" t="s">
        <v>556</v>
      </c>
      <c r="C1540" s="8">
        <v>225000</v>
      </c>
      <c r="D1540" s="41">
        <v>225000</v>
      </c>
      <c r="E1540" s="9">
        <v>208803.19</v>
      </c>
      <c r="F1540" s="46" t="str">
        <f t="shared" si="86"/>
        <v> </v>
      </c>
      <c r="G1540" s="47">
        <f t="shared" si="87"/>
        <v>16196.809999999998</v>
      </c>
      <c r="H1540" s="50">
        <v>16196.81</v>
      </c>
    </row>
    <row r="1541" spans="1:8" ht="12.75">
      <c r="A1541" s="67" t="s">
        <v>540</v>
      </c>
      <c r="B1541" s="7" t="s">
        <v>557</v>
      </c>
      <c r="C1541" s="8">
        <v>150000</v>
      </c>
      <c r="D1541" s="41">
        <v>157000</v>
      </c>
      <c r="E1541" s="9">
        <v>144026.98</v>
      </c>
      <c r="F1541" s="46" t="str">
        <f t="shared" si="86"/>
        <v> </v>
      </c>
      <c r="G1541" s="47">
        <f t="shared" si="87"/>
        <v>12973.01999999999</v>
      </c>
      <c r="H1541" s="50">
        <v>12973.02</v>
      </c>
    </row>
    <row r="1542" spans="1:8" ht="12.75">
      <c r="A1542" s="67" t="s">
        <v>541</v>
      </c>
      <c r="B1542" s="7" t="s">
        <v>558</v>
      </c>
      <c r="C1542" s="8">
        <v>500000</v>
      </c>
      <c r="D1542" s="41">
        <v>560000</v>
      </c>
      <c r="E1542" s="9">
        <v>553867</v>
      </c>
      <c r="F1542" s="46" t="str">
        <f t="shared" si="86"/>
        <v> </v>
      </c>
      <c r="G1542" s="47">
        <f t="shared" si="87"/>
        <v>6133</v>
      </c>
      <c r="H1542" s="50">
        <v>6133</v>
      </c>
    </row>
    <row r="1543" spans="1:8" ht="12.75">
      <c r="A1543" s="67" t="s">
        <v>577</v>
      </c>
      <c r="B1543" s="7" t="s">
        <v>580</v>
      </c>
      <c r="C1543" s="8">
        <v>6974000</v>
      </c>
      <c r="D1543" s="41">
        <v>6974000</v>
      </c>
      <c r="E1543" s="9">
        <v>6973632</v>
      </c>
      <c r="F1543" s="46" t="str">
        <f t="shared" si="86"/>
        <v> </v>
      </c>
      <c r="G1543" s="47">
        <f t="shared" si="87"/>
        <v>368</v>
      </c>
      <c r="H1543" s="50">
        <v>368</v>
      </c>
    </row>
    <row r="1544" spans="1:8" ht="12.75">
      <c r="A1544" s="67" t="s">
        <v>542</v>
      </c>
      <c r="B1544" s="7" t="s">
        <v>581</v>
      </c>
      <c r="C1544" s="8">
        <v>100000</v>
      </c>
      <c r="D1544" s="41">
        <v>92000</v>
      </c>
      <c r="E1544" s="9">
        <v>75710.08</v>
      </c>
      <c r="F1544" s="46" t="str">
        <f t="shared" si="86"/>
        <v> </v>
      </c>
      <c r="G1544" s="47">
        <f t="shared" si="87"/>
        <v>16289.919999999998</v>
      </c>
      <c r="H1544" s="50">
        <v>16289.92</v>
      </c>
    </row>
    <row r="1545" spans="1:8" ht="12.75">
      <c r="A1545" s="67"/>
      <c r="B1545" s="15" t="s">
        <v>601</v>
      </c>
      <c r="C1545" s="8"/>
      <c r="D1545" s="44">
        <f>SUM(D1535:D1544)</f>
        <v>44358000</v>
      </c>
      <c r="E1545" s="22">
        <f>SUM(E1535:E1544)</f>
        <v>44289964.40999999</v>
      </c>
      <c r="F1545" s="22"/>
      <c r="G1545" s="61">
        <f>SUM(G1535:G1544)</f>
        <v>68035.5900000003</v>
      </c>
      <c r="H1545" s="73">
        <f>SUM(H1535:H1544)</f>
        <v>68035.59</v>
      </c>
    </row>
    <row r="1546" spans="1:8" ht="12.75">
      <c r="A1546" s="27"/>
      <c r="B1546" s="3"/>
      <c r="C1546" s="1"/>
      <c r="D1546" s="45"/>
      <c r="E1546" s="4"/>
      <c r="F1546" s="4"/>
      <c r="G1546" s="4"/>
      <c r="H1546" s="50"/>
    </row>
    <row r="1547" spans="1:8" ht="12.75">
      <c r="A1547" s="67"/>
      <c r="B1547" s="7"/>
      <c r="C1547" s="8"/>
      <c r="D1547" s="41"/>
      <c r="E1547" s="9"/>
      <c r="F1547" s="9"/>
      <c r="G1547" s="78"/>
      <c r="H1547" s="50"/>
    </row>
    <row r="1548" spans="1:8" ht="12.75">
      <c r="A1548" s="67"/>
      <c r="B1548" s="17" t="s">
        <v>367</v>
      </c>
      <c r="C1548" s="8"/>
      <c r="D1548" s="41"/>
      <c r="E1548" s="9"/>
      <c r="F1548" s="9"/>
      <c r="G1548" s="78"/>
      <c r="H1548" s="50"/>
    </row>
    <row r="1549" spans="1:8" ht="12.75">
      <c r="A1549" s="67"/>
      <c r="B1549" s="17" t="s">
        <v>607</v>
      </c>
      <c r="C1549" s="8"/>
      <c r="D1549" s="41"/>
      <c r="E1549" s="9"/>
      <c r="F1549" s="9"/>
      <c r="G1549" s="78"/>
      <c r="H1549" s="50"/>
    </row>
    <row r="1550" spans="1:8" ht="12.75">
      <c r="A1550" s="67"/>
      <c r="B1550" s="7"/>
      <c r="C1550" s="8"/>
      <c r="D1550" s="41"/>
      <c r="E1550" s="9"/>
      <c r="F1550" s="9"/>
      <c r="G1550" s="78"/>
      <c r="H1550" s="50"/>
    </row>
    <row r="1551" spans="1:8" ht="12.75">
      <c r="A1551" s="67"/>
      <c r="B1551" s="15" t="s">
        <v>598</v>
      </c>
      <c r="C1551" s="8"/>
      <c r="D1551" s="41">
        <f>D1545</f>
        <v>44358000</v>
      </c>
      <c r="E1551" s="9">
        <f>E1545</f>
        <v>44289964.40999999</v>
      </c>
      <c r="F1551" s="9"/>
      <c r="G1551" s="78">
        <f>G1545</f>
        <v>68035.5900000003</v>
      </c>
      <c r="H1551" s="50">
        <f>H1545</f>
        <v>68035.59</v>
      </c>
    </row>
    <row r="1552" spans="1:8" ht="12.75">
      <c r="A1552" s="67"/>
      <c r="B1552" s="15"/>
      <c r="C1552" s="8"/>
      <c r="D1552" s="41"/>
      <c r="E1552" s="9"/>
      <c r="F1552" s="9"/>
      <c r="G1552" s="78"/>
      <c r="H1552" s="50"/>
    </row>
    <row r="1553" spans="1:8" ht="12.75">
      <c r="A1553" s="67"/>
      <c r="B1553" s="17" t="s">
        <v>599</v>
      </c>
      <c r="C1553" s="8"/>
      <c r="D1553" s="41"/>
      <c r="E1553" s="9"/>
      <c r="F1553" s="9"/>
      <c r="G1553" s="78"/>
      <c r="H1553" s="50"/>
    </row>
    <row r="1554" spans="1:8" ht="12.75">
      <c r="A1554" s="66" t="s">
        <v>351</v>
      </c>
      <c r="B1554" s="7" t="s">
        <v>559</v>
      </c>
      <c r="C1554" s="8">
        <v>100000</v>
      </c>
      <c r="D1554" s="41">
        <v>268000</v>
      </c>
      <c r="E1554" s="9">
        <v>264445</v>
      </c>
      <c r="F1554" s="46" t="str">
        <f aca="true" t="shared" si="88" ref="F1554:F1571">IF(E1554&gt;D1554,E1554-D1554," ")</f>
        <v> </v>
      </c>
      <c r="G1554" s="47">
        <f aca="true" t="shared" si="89" ref="G1554:G1571">IF(D1554&gt;E1554,D1554-E1554," ")</f>
        <v>3555</v>
      </c>
      <c r="H1554" s="50">
        <v>3555</v>
      </c>
    </row>
    <row r="1555" spans="1:8" ht="12.75">
      <c r="A1555" s="67" t="s">
        <v>544</v>
      </c>
      <c r="B1555" s="7" t="s">
        <v>1353</v>
      </c>
      <c r="C1555" s="8"/>
      <c r="D1555" s="41"/>
      <c r="E1555" s="9"/>
      <c r="F1555" s="46" t="str">
        <f t="shared" si="88"/>
        <v> </v>
      </c>
      <c r="G1555" s="47" t="str">
        <f t="shared" si="89"/>
        <v> </v>
      </c>
      <c r="H1555" s="50"/>
    </row>
    <row r="1556" spans="1:8" ht="12.75">
      <c r="A1556" s="67"/>
      <c r="B1556" s="7" t="s">
        <v>790</v>
      </c>
      <c r="C1556" s="8">
        <v>223000</v>
      </c>
      <c r="D1556" s="41">
        <v>83000</v>
      </c>
      <c r="E1556" s="9">
        <v>48505</v>
      </c>
      <c r="F1556" s="46" t="str">
        <f t="shared" si="88"/>
        <v> </v>
      </c>
      <c r="G1556" s="47">
        <f t="shared" si="89"/>
        <v>34495</v>
      </c>
      <c r="H1556" s="50">
        <v>34495</v>
      </c>
    </row>
    <row r="1557" spans="1:8" ht="12.75">
      <c r="A1557" s="67" t="s">
        <v>578</v>
      </c>
      <c r="B1557" s="7" t="s">
        <v>560</v>
      </c>
      <c r="C1557" s="8">
        <v>200000</v>
      </c>
      <c r="D1557" s="41">
        <v>140000</v>
      </c>
      <c r="E1557" s="9">
        <v>131124</v>
      </c>
      <c r="F1557" s="46" t="str">
        <f t="shared" si="88"/>
        <v> </v>
      </c>
      <c r="G1557" s="47">
        <f t="shared" si="89"/>
        <v>8876</v>
      </c>
      <c r="H1557" s="50">
        <v>8876</v>
      </c>
    </row>
    <row r="1558" spans="1:8" ht="12.75">
      <c r="A1558" s="67" t="s">
        <v>545</v>
      </c>
      <c r="B1558" s="7" t="s">
        <v>561</v>
      </c>
      <c r="C1558" s="8">
        <v>420000</v>
      </c>
      <c r="D1558" s="41">
        <v>420000</v>
      </c>
      <c r="E1558" s="9">
        <v>414933.55</v>
      </c>
      <c r="F1558" s="46" t="str">
        <f t="shared" si="88"/>
        <v> </v>
      </c>
      <c r="G1558" s="47">
        <f t="shared" si="89"/>
        <v>5066.450000000012</v>
      </c>
      <c r="H1558" s="50">
        <v>5066.45</v>
      </c>
    </row>
    <row r="1559" spans="1:8" ht="12.75">
      <c r="A1559" s="67" t="s">
        <v>546</v>
      </c>
      <c r="B1559" s="7" t="s">
        <v>562</v>
      </c>
      <c r="C1559" s="8">
        <v>830000</v>
      </c>
      <c r="D1559" s="41">
        <v>1000000</v>
      </c>
      <c r="E1559" s="9">
        <v>985729</v>
      </c>
      <c r="F1559" s="46" t="str">
        <f t="shared" si="88"/>
        <v> </v>
      </c>
      <c r="G1559" s="47">
        <f t="shared" si="89"/>
        <v>14271</v>
      </c>
      <c r="H1559" s="50">
        <v>14271</v>
      </c>
    </row>
    <row r="1560" spans="1:8" ht="12.75">
      <c r="A1560" s="67" t="s">
        <v>547</v>
      </c>
      <c r="B1560" s="7" t="s">
        <v>563</v>
      </c>
      <c r="C1560" s="8">
        <v>9000</v>
      </c>
      <c r="D1560" s="41">
        <v>7440</v>
      </c>
      <c r="E1560" s="9">
        <v>171.6</v>
      </c>
      <c r="F1560" s="46" t="str">
        <f t="shared" si="88"/>
        <v> </v>
      </c>
      <c r="G1560" s="47">
        <f t="shared" si="89"/>
        <v>7268.4</v>
      </c>
      <c r="H1560" s="50">
        <v>7268.4</v>
      </c>
    </row>
    <row r="1561" spans="1:8" ht="12.75">
      <c r="A1561" s="67" t="s">
        <v>548</v>
      </c>
      <c r="B1561" s="7" t="s">
        <v>564</v>
      </c>
      <c r="C1561" s="8">
        <v>109000</v>
      </c>
      <c r="D1561" s="41">
        <v>89000</v>
      </c>
      <c r="E1561" s="9">
        <v>57162.65</v>
      </c>
      <c r="F1561" s="46" t="str">
        <f t="shared" si="88"/>
        <v> </v>
      </c>
      <c r="G1561" s="47">
        <f t="shared" si="89"/>
        <v>31837.35</v>
      </c>
      <c r="H1561" s="50">
        <v>31837.35</v>
      </c>
    </row>
    <row r="1562" spans="1:8" ht="12.75">
      <c r="A1562" s="67" t="s">
        <v>549</v>
      </c>
      <c r="B1562" s="7" t="s">
        <v>565</v>
      </c>
      <c r="C1562" s="8">
        <v>35000</v>
      </c>
      <c r="D1562" s="41">
        <v>36560</v>
      </c>
      <c r="E1562" s="9">
        <v>36551.25</v>
      </c>
      <c r="F1562" s="46" t="str">
        <f t="shared" si="88"/>
        <v> </v>
      </c>
      <c r="G1562" s="47">
        <f t="shared" si="89"/>
        <v>8.75</v>
      </c>
      <c r="H1562" s="50">
        <v>8.75</v>
      </c>
    </row>
    <row r="1563" spans="1:8" ht="12.75">
      <c r="A1563" s="67" t="s">
        <v>551</v>
      </c>
      <c r="B1563" s="7" t="s">
        <v>567</v>
      </c>
      <c r="C1563" s="8">
        <v>38000</v>
      </c>
      <c r="D1563" s="41">
        <v>25000</v>
      </c>
      <c r="E1563" s="9">
        <v>9249</v>
      </c>
      <c r="F1563" s="46" t="str">
        <f t="shared" si="88"/>
        <v> </v>
      </c>
      <c r="G1563" s="47">
        <f t="shared" si="89"/>
        <v>15751</v>
      </c>
      <c r="H1563" s="50">
        <v>15751</v>
      </c>
    </row>
    <row r="1564" spans="1:8" ht="12.75">
      <c r="A1564" s="67" t="s">
        <v>552</v>
      </c>
      <c r="B1564" s="7" t="s">
        <v>582</v>
      </c>
      <c r="C1564" s="8">
        <v>70000</v>
      </c>
      <c r="D1564" s="41">
        <v>138000</v>
      </c>
      <c r="E1564" s="9">
        <v>135387.92</v>
      </c>
      <c r="F1564" s="46" t="str">
        <f t="shared" si="88"/>
        <v> </v>
      </c>
      <c r="G1564" s="47">
        <f t="shared" si="89"/>
        <v>2612.079999999987</v>
      </c>
      <c r="H1564" s="50">
        <v>2612.08</v>
      </c>
    </row>
    <row r="1565" spans="1:8" ht="12.75">
      <c r="A1565" s="67" t="s">
        <v>553</v>
      </c>
      <c r="B1565" s="7" t="s">
        <v>568</v>
      </c>
      <c r="C1565" s="8">
        <v>650000</v>
      </c>
      <c r="D1565" s="41">
        <v>700000</v>
      </c>
      <c r="E1565" s="9">
        <v>697964.5</v>
      </c>
      <c r="F1565" s="46" t="str">
        <f t="shared" si="88"/>
        <v> </v>
      </c>
      <c r="G1565" s="47">
        <f t="shared" si="89"/>
        <v>2035.5</v>
      </c>
      <c r="H1565" s="50">
        <v>2035.5</v>
      </c>
    </row>
    <row r="1566" spans="1:8" ht="12.75">
      <c r="A1566" s="67" t="s">
        <v>1327</v>
      </c>
      <c r="B1566" s="7" t="s">
        <v>1347</v>
      </c>
      <c r="C1566" s="8">
        <v>150000</v>
      </c>
      <c r="D1566" s="41">
        <v>72000</v>
      </c>
      <c r="E1566" s="9">
        <v>63480</v>
      </c>
      <c r="F1566" s="46" t="str">
        <f t="shared" si="88"/>
        <v> </v>
      </c>
      <c r="G1566" s="47">
        <f t="shared" si="89"/>
        <v>8520</v>
      </c>
      <c r="H1566" s="50">
        <v>8520</v>
      </c>
    </row>
    <row r="1567" spans="1:8" ht="12.75">
      <c r="A1567" s="67" t="s">
        <v>1564</v>
      </c>
      <c r="B1567" s="7" t="s">
        <v>1565</v>
      </c>
      <c r="C1567" s="8">
        <v>20000</v>
      </c>
      <c r="D1567" s="41">
        <v>20000</v>
      </c>
      <c r="E1567" s="9">
        <v>13680</v>
      </c>
      <c r="F1567" s="46" t="str">
        <f t="shared" si="88"/>
        <v> </v>
      </c>
      <c r="G1567" s="47">
        <f t="shared" si="89"/>
        <v>6320</v>
      </c>
      <c r="H1567" s="50">
        <v>6320</v>
      </c>
    </row>
    <row r="1568" spans="1:8" ht="12.75">
      <c r="A1568" s="67" t="s">
        <v>1566</v>
      </c>
      <c r="B1568" s="7" t="s">
        <v>1567</v>
      </c>
      <c r="C1568" s="8">
        <v>6000000</v>
      </c>
      <c r="D1568" s="41">
        <v>6000000</v>
      </c>
      <c r="E1568" s="9">
        <v>6865914.65</v>
      </c>
      <c r="F1568" s="46">
        <f t="shared" si="88"/>
        <v>865914.6500000004</v>
      </c>
      <c r="G1568" s="47" t="str">
        <f t="shared" si="89"/>
        <v> </v>
      </c>
      <c r="H1568" s="50">
        <v>-865914.65</v>
      </c>
    </row>
    <row r="1569" spans="1:8" ht="12.75">
      <c r="A1569" s="67" t="s">
        <v>1568</v>
      </c>
      <c r="B1569" s="7" t="s">
        <v>1569</v>
      </c>
      <c r="C1569" s="8">
        <v>500000</v>
      </c>
      <c r="D1569" s="41">
        <v>153000</v>
      </c>
      <c r="E1569" s="9">
        <v>138210</v>
      </c>
      <c r="F1569" s="46" t="str">
        <f t="shared" si="88"/>
        <v> </v>
      </c>
      <c r="G1569" s="47">
        <f t="shared" si="89"/>
        <v>14790</v>
      </c>
      <c r="H1569" s="50">
        <v>14790</v>
      </c>
    </row>
    <row r="1570" spans="1:8" ht="12.75">
      <c r="A1570" s="67" t="s">
        <v>592</v>
      </c>
      <c r="B1570" s="7" t="s">
        <v>848</v>
      </c>
      <c r="C1570" s="8"/>
      <c r="D1570" s="41"/>
      <c r="E1570" s="9"/>
      <c r="F1570" s="46" t="str">
        <f t="shared" si="88"/>
        <v> </v>
      </c>
      <c r="G1570" s="47" t="str">
        <f t="shared" si="89"/>
        <v> </v>
      </c>
      <c r="H1570" s="50"/>
    </row>
    <row r="1571" spans="1:8" ht="12.75">
      <c r="A1571" s="67"/>
      <c r="B1571" s="7" t="s">
        <v>859</v>
      </c>
      <c r="C1571" s="8">
        <v>6000</v>
      </c>
      <c r="D1571" s="41">
        <v>9000</v>
      </c>
      <c r="E1571" s="9">
        <v>8741.91</v>
      </c>
      <c r="F1571" s="46" t="str">
        <f t="shared" si="88"/>
        <v> </v>
      </c>
      <c r="G1571" s="47">
        <f t="shared" si="89"/>
        <v>258.09000000000015</v>
      </c>
      <c r="H1571" s="50">
        <v>258.09</v>
      </c>
    </row>
    <row r="1572" spans="1:8" ht="12.75">
      <c r="A1572" s="64"/>
      <c r="B1572" s="14" t="s">
        <v>1570</v>
      </c>
      <c r="C1572" s="8"/>
      <c r="D1572" s="42"/>
      <c r="E1572" s="23"/>
      <c r="F1572" s="23"/>
      <c r="G1572" s="79"/>
      <c r="H1572" s="71"/>
    </row>
    <row r="1573" spans="1:8" ht="12.75">
      <c r="A1573" s="64"/>
      <c r="B1573" s="14" t="s">
        <v>1571</v>
      </c>
      <c r="C1573" s="8">
        <v>53219000</v>
      </c>
      <c r="D1573" s="43">
        <f>SUM(D1551:D1571)</f>
        <v>53519000</v>
      </c>
      <c r="E1573" s="21">
        <f>SUM(E1551:E1571)</f>
        <v>54161214.43999998</v>
      </c>
      <c r="F1573" s="21">
        <f>SUM(F1551:F1571)</f>
        <v>865914.6500000004</v>
      </c>
      <c r="G1573" s="80">
        <f>SUM(G1551:G1571)</f>
        <v>223700.2100000003</v>
      </c>
      <c r="H1573" s="72">
        <f>SUM(H1551:H1571)</f>
        <v>-642214.4400000001</v>
      </c>
    </row>
    <row r="1574" spans="1:8" ht="12.75">
      <c r="A1574" s="64"/>
      <c r="B1574" s="15" t="s">
        <v>460</v>
      </c>
      <c r="C1574" s="8"/>
      <c r="D1574" s="41"/>
      <c r="E1574" s="9"/>
      <c r="F1574" s="83">
        <f>IF(E1573&gt;D1573,E1573-D1573," ")</f>
        <v>642214.4399999827</v>
      </c>
      <c r="G1574" s="57" t="str">
        <f>IF(D1573&gt;E1573,D1573-E1573," ")</f>
        <v> </v>
      </c>
      <c r="H1574" s="50">
        <f>F1573-G1573</f>
        <v>642214.4400000001</v>
      </c>
    </row>
    <row r="1575" spans="1:8" ht="12.75">
      <c r="A1575" s="64"/>
      <c r="B1575" s="15"/>
      <c r="C1575" s="8"/>
      <c r="D1575" s="41"/>
      <c r="E1575" s="9"/>
      <c r="F1575" s="9"/>
      <c r="G1575" s="78"/>
      <c r="H1575" s="50"/>
    </row>
    <row r="1576" spans="1:8" ht="12.75">
      <c r="A1576" s="64"/>
      <c r="B1576" s="17" t="s">
        <v>368</v>
      </c>
      <c r="C1576" s="8"/>
      <c r="D1576" s="41"/>
      <c r="E1576" s="9"/>
      <c r="F1576" s="9"/>
      <c r="G1576" s="78"/>
      <c r="H1576" s="50"/>
    </row>
    <row r="1577" spans="1:8" ht="12.75">
      <c r="A1577" s="64"/>
      <c r="B1577" s="7"/>
      <c r="C1577" s="8"/>
      <c r="D1577" s="41"/>
      <c r="E1577" s="9"/>
      <c r="F1577" s="9"/>
      <c r="G1577" s="78"/>
      <c r="H1577" s="50"/>
    </row>
    <row r="1578" spans="1:8" ht="12.75">
      <c r="A1578" s="64"/>
      <c r="B1578" s="17" t="s">
        <v>1263</v>
      </c>
      <c r="C1578" s="49"/>
      <c r="D1578" s="41"/>
      <c r="E1578" s="9"/>
      <c r="F1578" s="9"/>
      <c r="G1578" s="78"/>
      <c r="H1578" s="50"/>
    </row>
    <row r="1579" spans="1:8" ht="12.75">
      <c r="A1579" s="66" t="s">
        <v>1572</v>
      </c>
      <c r="B1579" s="7" t="s">
        <v>534</v>
      </c>
      <c r="C1579" s="8">
        <v>30666000</v>
      </c>
      <c r="D1579" s="41">
        <v>30568000</v>
      </c>
      <c r="E1579" s="9">
        <v>30056236.53</v>
      </c>
      <c r="F1579" s="46" t="str">
        <f>IF(E1579&gt;D1579,E1579-D1579," ")</f>
        <v> </v>
      </c>
      <c r="G1579" s="47">
        <f>IF(D1579&gt;E1579,D1579-E1579," ")</f>
        <v>511763.4699999988</v>
      </c>
      <c r="H1579" s="50">
        <v>511763.47</v>
      </c>
    </row>
    <row r="1580" spans="1:8" ht="12.75">
      <c r="A1580" s="66"/>
      <c r="B1580" s="7"/>
      <c r="C1580" s="8"/>
      <c r="D1580" s="41"/>
      <c r="E1580" s="9"/>
      <c r="F1580" s="9"/>
      <c r="G1580" s="78"/>
      <c r="H1580" s="50"/>
    </row>
    <row r="1581" spans="1:8" ht="12.75">
      <c r="A1581" s="66"/>
      <c r="B1581" s="17" t="s">
        <v>1264</v>
      </c>
      <c r="C1581" s="8"/>
      <c r="D1581" s="41"/>
      <c r="E1581" s="9"/>
      <c r="F1581" s="9"/>
      <c r="G1581" s="78"/>
      <c r="H1581" s="50"/>
    </row>
    <row r="1582" spans="1:8" ht="12.75">
      <c r="A1582" s="66" t="s">
        <v>1573</v>
      </c>
      <c r="B1582" s="7" t="s">
        <v>555</v>
      </c>
      <c r="C1582" s="8">
        <v>4600000</v>
      </c>
      <c r="D1582" s="41">
        <v>4600000</v>
      </c>
      <c r="E1582" s="9">
        <v>4597765.16</v>
      </c>
      <c r="F1582" s="46" t="str">
        <f aca="true" t="shared" si="90" ref="F1582:F1599">IF(E1582&gt;D1582,E1582-D1582," ")</f>
        <v> </v>
      </c>
      <c r="G1582" s="47">
        <f aca="true" t="shared" si="91" ref="G1582:G1599">IF(D1582&gt;E1582,D1582-E1582," ")</f>
        <v>2234.839999999851</v>
      </c>
      <c r="H1582" s="50">
        <v>2234.84</v>
      </c>
    </row>
    <row r="1583" spans="1:8" ht="12.75">
      <c r="A1583" s="67" t="s">
        <v>538</v>
      </c>
      <c r="B1583" s="7" t="s">
        <v>579</v>
      </c>
      <c r="C1583" s="8">
        <v>12000</v>
      </c>
      <c r="D1583" s="41">
        <v>12000</v>
      </c>
      <c r="E1583" s="9">
        <v>11078</v>
      </c>
      <c r="F1583" s="46" t="str">
        <f t="shared" si="90"/>
        <v> </v>
      </c>
      <c r="G1583" s="47">
        <f t="shared" si="91"/>
        <v>922</v>
      </c>
      <c r="H1583" s="50">
        <v>922</v>
      </c>
    </row>
    <row r="1584" spans="1:8" ht="12.75">
      <c r="A1584" s="67" t="s">
        <v>539</v>
      </c>
      <c r="B1584" s="7" t="s">
        <v>556</v>
      </c>
      <c r="C1584" s="8">
        <v>90000</v>
      </c>
      <c r="D1584" s="41">
        <v>135000</v>
      </c>
      <c r="E1584" s="9">
        <v>132399.97</v>
      </c>
      <c r="F1584" s="46" t="str">
        <f t="shared" si="90"/>
        <v> </v>
      </c>
      <c r="G1584" s="47">
        <f t="shared" si="91"/>
        <v>2600.029999999999</v>
      </c>
      <c r="H1584" s="50">
        <v>2600.03</v>
      </c>
    </row>
    <row r="1585" spans="1:8" ht="12.75">
      <c r="A1585" s="67" t="s">
        <v>540</v>
      </c>
      <c r="B1585" s="7" t="s">
        <v>557</v>
      </c>
      <c r="C1585" s="8">
        <v>150000</v>
      </c>
      <c r="D1585" s="41">
        <v>150000</v>
      </c>
      <c r="E1585" s="9">
        <v>148614.56</v>
      </c>
      <c r="F1585" s="46" t="str">
        <f t="shared" si="90"/>
        <v> </v>
      </c>
      <c r="G1585" s="47">
        <f t="shared" si="91"/>
        <v>1385.4400000000023</v>
      </c>
      <c r="H1585" s="50">
        <v>1385.44</v>
      </c>
    </row>
    <row r="1586" spans="1:8" ht="12.75">
      <c r="A1586" s="67" t="s">
        <v>541</v>
      </c>
      <c r="B1586" s="7" t="s">
        <v>558</v>
      </c>
      <c r="C1586" s="8">
        <v>225000</v>
      </c>
      <c r="D1586" s="41">
        <v>255000</v>
      </c>
      <c r="E1586" s="9">
        <v>241956.92</v>
      </c>
      <c r="F1586" s="46" t="str">
        <f t="shared" si="90"/>
        <v> </v>
      </c>
      <c r="G1586" s="47">
        <f t="shared" si="91"/>
        <v>13043.079999999987</v>
      </c>
      <c r="H1586" s="50">
        <v>13043.08</v>
      </c>
    </row>
    <row r="1587" spans="1:8" ht="12.75">
      <c r="A1587" s="67" t="s">
        <v>577</v>
      </c>
      <c r="B1587" s="7" t="s">
        <v>580</v>
      </c>
      <c r="C1587" s="8">
        <v>3913000</v>
      </c>
      <c r="D1587" s="41">
        <v>3939500</v>
      </c>
      <c r="E1587" s="9">
        <v>3939468.75</v>
      </c>
      <c r="F1587" s="46" t="str">
        <f t="shared" si="90"/>
        <v> </v>
      </c>
      <c r="G1587" s="47">
        <f t="shared" si="91"/>
        <v>31.25</v>
      </c>
      <c r="H1587" s="50">
        <v>31.25</v>
      </c>
    </row>
    <row r="1588" spans="1:8" ht="12.75">
      <c r="A1588" s="67" t="s">
        <v>542</v>
      </c>
      <c r="B1588" s="7" t="s">
        <v>581</v>
      </c>
      <c r="C1588" s="8">
        <v>155000</v>
      </c>
      <c r="D1588" s="41">
        <v>103500</v>
      </c>
      <c r="E1588" s="9">
        <v>53061.52</v>
      </c>
      <c r="F1588" s="46" t="str">
        <f t="shared" si="90"/>
        <v> </v>
      </c>
      <c r="G1588" s="47">
        <f t="shared" si="91"/>
        <v>50438.48</v>
      </c>
      <c r="H1588" s="50">
        <v>50438.48</v>
      </c>
    </row>
    <row r="1589" spans="1:8" ht="12.75">
      <c r="A1589" s="67" t="s">
        <v>543</v>
      </c>
      <c r="B1589" s="7" t="s">
        <v>559</v>
      </c>
      <c r="C1589" s="8">
        <v>150000</v>
      </c>
      <c r="D1589" s="41">
        <v>150000</v>
      </c>
      <c r="E1589" s="9">
        <v>111294</v>
      </c>
      <c r="F1589" s="46" t="str">
        <f t="shared" si="90"/>
        <v> </v>
      </c>
      <c r="G1589" s="47">
        <f t="shared" si="91"/>
        <v>38706</v>
      </c>
      <c r="H1589" s="50">
        <v>38706</v>
      </c>
    </row>
    <row r="1590" spans="1:8" ht="12.75">
      <c r="A1590" s="67" t="s">
        <v>544</v>
      </c>
      <c r="B1590" s="7" t="s">
        <v>1353</v>
      </c>
      <c r="C1590" s="8"/>
      <c r="D1590" s="41"/>
      <c r="E1590" s="9"/>
      <c r="F1590" s="46" t="str">
        <f t="shared" si="90"/>
        <v> </v>
      </c>
      <c r="G1590" s="47" t="str">
        <f t="shared" si="91"/>
        <v> </v>
      </c>
      <c r="H1590" s="50"/>
    </row>
    <row r="1591" spans="1:8" ht="12.75">
      <c r="A1591" s="67"/>
      <c r="B1591" s="7" t="s">
        <v>790</v>
      </c>
      <c r="C1591" s="8">
        <v>80000</v>
      </c>
      <c r="D1591" s="41">
        <v>80000</v>
      </c>
      <c r="E1591" s="9">
        <v>72970</v>
      </c>
      <c r="F1591" s="46" t="str">
        <f t="shared" si="90"/>
        <v> </v>
      </c>
      <c r="G1591" s="47">
        <f t="shared" si="91"/>
        <v>7030</v>
      </c>
      <c r="H1591" s="50">
        <v>7030</v>
      </c>
    </row>
    <row r="1592" spans="1:8" ht="12.75">
      <c r="A1592" s="67" t="s">
        <v>578</v>
      </c>
      <c r="B1592" s="7" t="s">
        <v>560</v>
      </c>
      <c r="C1592" s="8">
        <v>50000</v>
      </c>
      <c r="D1592" s="41">
        <v>28000</v>
      </c>
      <c r="E1592" s="9">
        <v>17000</v>
      </c>
      <c r="F1592" s="46" t="str">
        <f t="shared" si="90"/>
        <v> </v>
      </c>
      <c r="G1592" s="47">
        <f t="shared" si="91"/>
        <v>11000</v>
      </c>
      <c r="H1592" s="50">
        <v>11000</v>
      </c>
    </row>
    <row r="1593" spans="1:8" ht="12.75">
      <c r="A1593" s="67" t="s">
        <v>545</v>
      </c>
      <c r="B1593" s="7" t="s">
        <v>561</v>
      </c>
      <c r="C1593" s="8">
        <v>150000</v>
      </c>
      <c r="D1593" s="41">
        <v>150000</v>
      </c>
      <c r="E1593" s="9">
        <v>121805</v>
      </c>
      <c r="F1593" s="46" t="str">
        <f t="shared" si="90"/>
        <v> </v>
      </c>
      <c r="G1593" s="47">
        <f t="shared" si="91"/>
        <v>28195</v>
      </c>
      <c r="H1593" s="50">
        <v>28195</v>
      </c>
    </row>
    <row r="1594" spans="1:8" ht="12.75">
      <c r="A1594" s="67" t="s">
        <v>546</v>
      </c>
      <c r="B1594" s="7" t="s">
        <v>562</v>
      </c>
      <c r="C1594" s="8">
        <v>400000</v>
      </c>
      <c r="D1594" s="41">
        <v>435000</v>
      </c>
      <c r="E1594" s="9">
        <v>434091</v>
      </c>
      <c r="F1594" s="46" t="str">
        <f t="shared" si="90"/>
        <v> </v>
      </c>
      <c r="G1594" s="47">
        <f t="shared" si="91"/>
        <v>909</v>
      </c>
      <c r="H1594" s="50">
        <v>909</v>
      </c>
    </row>
    <row r="1595" spans="1:8" ht="12.75">
      <c r="A1595" s="67" t="s">
        <v>548</v>
      </c>
      <c r="B1595" s="7" t="s">
        <v>564</v>
      </c>
      <c r="C1595" s="8">
        <v>40000</v>
      </c>
      <c r="D1595" s="41">
        <v>40000</v>
      </c>
      <c r="E1595" s="9">
        <v>35358.97</v>
      </c>
      <c r="F1595" s="46" t="str">
        <f t="shared" si="90"/>
        <v> </v>
      </c>
      <c r="G1595" s="47">
        <f t="shared" si="91"/>
        <v>4641.029999999999</v>
      </c>
      <c r="H1595" s="50">
        <v>4641.03</v>
      </c>
    </row>
    <row r="1596" spans="1:8" ht="12.75">
      <c r="A1596" s="67" t="s">
        <v>549</v>
      </c>
      <c r="B1596" s="7" t="s">
        <v>565</v>
      </c>
      <c r="C1596" s="8">
        <v>360000</v>
      </c>
      <c r="D1596" s="41">
        <v>370000</v>
      </c>
      <c r="E1596" s="9">
        <v>367271.01</v>
      </c>
      <c r="F1596" s="46" t="str">
        <f t="shared" si="90"/>
        <v> </v>
      </c>
      <c r="G1596" s="47">
        <f t="shared" si="91"/>
        <v>2728.9899999999907</v>
      </c>
      <c r="H1596" s="50">
        <v>2728.99</v>
      </c>
    </row>
    <row r="1597" spans="1:8" ht="12.75">
      <c r="A1597" s="67" t="s">
        <v>552</v>
      </c>
      <c r="B1597" s="7" t="s">
        <v>582</v>
      </c>
      <c r="C1597" s="8">
        <v>30000</v>
      </c>
      <c r="D1597" s="41">
        <v>30000</v>
      </c>
      <c r="E1597" s="9">
        <v>19933.75</v>
      </c>
      <c r="F1597" s="46" t="str">
        <f t="shared" si="90"/>
        <v> </v>
      </c>
      <c r="G1597" s="47">
        <f t="shared" si="91"/>
        <v>10066.25</v>
      </c>
      <c r="H1597" s="50">
        <v>10066.25</v>
      </c>
    </row>
    <row r="1598" spans="1:8" ht="12.75">
      <c r="A1598" s="67" t="s">
        <v>553</v>
      </c>
      <c r="B1598" s="7" t="s">
        <v>568</v>
      </c>
      <c r="C1598" s="8">
        <v>160000</v>
      </c>
      <c r="D1598" s="41">
        <v>185000</v>
      </c>
      <c r="E1598" s="9">
        <v>179803.8</v>
      </c>
      <c r="F1598" s="46" t="str">
        <f t="shared" si="90"/>
        <v> </v>
      </c>
      <c r="G1598" s="47">
        <f t="shared" si="91"/>
        <v>5196.200000000012</v>
      </c>
      <c r="H1598" s="50">
        <v>5196.2</v>
      </c>
    </row>
    <row r="1599" spans="1:8" ht="12.75">
      <c r="A1599" s="67" t="s">
        <v>1327</v>
      </c>
      <c r="B1599" s="7" t="s">
        <v>1347</v>
      </c>
      <c r="C1599" s="8">
        <v>53000</v>
      </c>
      <c r="D1599" s="41">
        <v>53000</v>
      </c>
      <c r="E1599" s="9">
        <v>42780</v>
      </c>
      <c r="F1599" s="46" t="str">
        <f t="shared" si="90"/>
        <v> </v>
      </c>
      <c r="G1599" s="47">
        <f t="shared" si="91"/>
        <v>10220</v>
      </c>
      <c r="H1599" s="50">
        <v>10220</v>
      </c>
    </row>
    <row r="1600" spans="1:8" ht="12.75">
      <c r="A1600" s="64"/>
      <c r="B1600" s="14" t="s">
        <v>369</v>
      </c>
      <c r="C1600" s="8">
        <v>41284000</v>
      </c>
      <c r="D1600" s="44">
        <f>SUM(D1579:D1599)</f>
        <v>41284000</v>
      </c>
      <c r="E1600" s="22">
        <f>SUM(E1579:E1599)</f>
        <v>40582888.94</v>
      </c>
      <c r="F1600" s="22"/>
      <c r="G1600" s="61">
        <f>SUM(G1579:G1599)</f>
        <v>701111.0599999987</v>
      </c>
      <c r="H1600" s="73">
        <f>SUM(H1579:H1599)</f>
        <v>701111.0599999999</v>
      </c>
    </row>
    <row r="1601" spans="1:8" ht="12.75">
      <c r="A1601" s="2"/>
      <c r="B1601" s="28" t="s">
        <v>1265</v>
      </c>
      <c r="C1601" s="1"/>
      <c r="D1601" s="45"/>
      <c r="E1601" s="4"/>
      <c r="F1601" s="59" t="str">
        <f>IF(E1600&gt;D1600,E1600-D1600," ")</f>
        <v> </v>
      </c>
      <c r="G1601" s="84">
        <f>IF(D1600&gt;E1600,D1600-E1600," ")</f>
        <v>701111.0600000024</v>
      </c>
      <c r="H1601" s="50"/>
    </row>
    <row r="1602" spans="1:8" ht="12.75">
      <c r="A1602" s="2"/>
      <c r="B1602" s="54"/>
      <c r="C1602" s="1"/>
      <c r="D1602" s="45"/>
      <c r="E1602" s="4"/>
      <c r="F1602" s="4"/>
      <c r="G1602" s="4"/>
      <c r="H1602" s="50"/>
    </row>
    <row r="1603" spans="1:8" ht="12.75">
      <c r="A1603" s="2"/>
      <c r="B1603" s="54"/>
      <c r="C1603" s="1"/>
      <c r="D1603" s="45"/>
      <c r="E1603" s="4"/>
      <c r="F1603" s="4"/>
      <c r="G1603" s="4"/>
      <c r="H1603" s="50"/>
    </row>
    <row r="1604" spans="1:8" ht="12.75">
      <c r="A1604" s="64"/>
      <c r="B1604" s="14"/>
      <c r="C1604" s="8"/>
      <c r="D1604" s="41"/>
      <c r="E1604" s="9"/>
      <c r="F1604" s="9"/>
      <c r="G1604" s="78"/>
      <c r="H1604" s="50"/>
    </row>
    <row r="1605" spans="1:8" ht="12.75">
      <c r="A1605" s="64"/>
      <c r="B1605" s="17" t="s">
        <v>370</v>
      </c>
      <c r="C1605" s="8"/>
      <c r="D1605" s="41"/>
      <c r="E1605" s="9"/>
      <c r="F1605" s="9"/>
      <c r="G1605" s="78"/>
      <c r="H1605" s="50"/>
    </row>
    <row r="1606" spans="1:8" ht="7.5" customHeight="1">
      <c r="A1606" s="64"/>
      <c r="B1606" s="14"/>
      <c r="C1606" s="8"/>
      <c r="D1606" s="41"/>
      <c r="E1606" s="9"/>
      <c r="F1606" s="9"/>
      <c r="G1606" s="78"/>
      <c r="H1606" s="50"/>
    </row>
    <row r="1607" spans="1:8" ht="12.75">
      <c r="A1607" s="64"/>
      <c r="B1607" s="17" t="s">
        <v>371</v>
      </c>
      <c r="C1607" s="8"/>
      <c r="D1607" s="41"/>
      <c r="E1607" s="9"/>
      <c r="F1607" s="9"/>
      <c r="G1607" s="78"/>
      <c r="H1607" s="50"/>
    </row>
    <row r="1608" spans="1:8" ht="12.75">
      <c r="A1608" s="66" t="s">
        <v>1574</v>
      </c>
      <c r="B1608" s="7" t="s">
        <v>1575</v>
      </c>
      <c r="C1608" s="8">
        <v>231800000</v>
      </c>
      <c r="D1608" s="41">
        <v>216278000</v>
      </c>
      <c r="E1608" s="9">
        <v>216277606.5</v>
      </c>
      <c r="F1608" s="46" t="str">
        <f>IF(E1608&gt;D1608,E1608-D1608," ")</f>
        <v> </v>
      </c>
      <c r="G1608" s="47">
        <f>IF(D1608&gt;E1608,D1608-E1608," ")</f>
        <v>393.5</v>
      </c>
      <c r="H1608" s="50">
        <v>393.5</v>
      </c>
    </row>
    <row r="1609" spans="1:8" ht="12.75">
      <c r="A1609" s="67" t="s">
        <v>1576</v>
      </c>
      <c r="B1609" s="7" t="s">
        <v>1577</v>
      </c>
      <c r="C1609" s="8">
        <v>1641000000</v>
      </c>
      <c r="D1609" s="41">
        <v>1619860000</v>
      </c>
      <c r="E1609" s="9">
        <v>1619859540.42</v>
      </c>
      <c r="F1609" s="46" t="str">
        <f>IF(E1609&gt;D1609,E1609-D1609," ")</f>
        <v> </v>
      </c>
      <c r="G1609" s="47">
        <f>IF(D1609&gt;E1609,D1609-E1609," ")</f>
        <v>459.57999992370605</v>
      </c>
      <c r="H1609" s="50">
        <v>459.58</v>
      </c>
    </row>
    <row r="1610" spans="1:8" ht="12.75">
      <c r="A1610" s="67" t="s">
        <v>1578</v>
      </c>
      <c r="B1610" s="7" t="s">
        <v>1579</v>
      </c>
      <c r="C1610" s="8">
        <v>5100000000</v>
      </c>
      <c r="D1610" s="41">
        <v>5114236000</v>
      </c>
      <c r="E1610" s="9">
        <v>5450270627</v>
      </c>
      <c r="F1610" s="46">
        <f>IF(E1610&gt;D1610,E1610-D1610," ")</f>
        <v>336034627</v>
      </c>
      <c r="G1610" s="47" t="str">
        <f>IF(D1610&gt;E1610,D1610-E1610," ")</f>
        <v> </v>
      </c>
      <c r="H1610" s="50">
        <v>-336034627</v>
      </c>
    </row>
    <row r="1611" spans="1:8" ht="12.75">
      <c r="A1611" s="66"/>
      <c r="B1611" s="7"/>
      <c r="C1611" s="8"/>
      <c r="D1611" s="41"/>
      <c r="E1611" s="9"/>
      <c r="F1611" s="9"/>
      <c r="G1611" s="78"/>
      <c r="H1611" s="50"/>
    </row>
    <row r="1612" spans="1:8" ht="12.75">
      <c r="A1612" s="66"/>
      <c r="B1612" s="17" t="s">
        <v>372</v>
      </c>
      <c r="C1612" s="8"/>
      <c r="D1612" s="41"/>
      <c r="E1612" s="9"/>
      <c r="F1612" s="9"/>
      <c r="G1612" s="78"/>
      <c r="H1612" s="50"/>
    </row>
    <row r="1613" spans="1:8" ht="12.75">
      <c r="A1613" s="66" t="s">
        <v>1580</v>
      </c>
      <c r="B1613" s="7" t="s">
        <v>1577</v>
      </c>
      <c r="C1613" s="8">
        <v>1666930000</v>
      </c>
      <c r="D1613" s="41">
        <v>1666930000</v>
      </c>
      <c r="E1613" s="9">
        <v>1666930000</v>
      </c>
      <c r="F1613" s="46" t="str">
        <f aca="true" t="shared" si="92" ref="F1613:F1620">IF(E1613&gt;D1613,E1613-D1613," ")</f>
        <v> </v>
      </c>
      <c r="G1613" s="47" t="str">
        <f aca="true" t="shared" si="93" ref="G1613:G1620">IF(D1613&gt;E1613,D1613-E1613," ")</f>
        <v> </v>
      </c>
      <c r="H1613" s="50">
        <v>0</v>
      </c>
    </row>
    <row r="1614" spans="1:8" ht="12.75">
      <c r="A1614" s="66"/>
      <c r="B1614" s="7"/>
      <c r="C1614" s="8"/>
      <c r="D1614" s="41"/>
      <c r="E1614" s="9"/>
      <c r="F1614" s="46" t="str">
        <f t="shared" si="92"/>
        <v> </v>
      </c>
      <c r="G1614" s="47" t="str">
        <f t="shared" si="93"/>
        <v> </v>
      </c>
      <c r="H1614" s="50"/>
    </row>
    <row r="1615" spans="1:8" ht="12.75">
      <c r="A1615" s="66"/>
      <c r="B1615" s="17" t="s">
        <v>373</v>
      </c>
      <c r="C1615" s="8"/>
      <c r="D1615" s="41"/>
      <c r="E1615" s="9"/>
      <c r="F1615" s="46" t="str">
        <f t="shared" si="92"/>
        <v> </v>
      </c>
      <c r="G1615" s="47" t="str">
        <f t="shared" si="93"/>
        <v> </v>
      </c>
      <c r="H1615" s="50"/>
    </row>
    <row r="1616" spans="1:8" ht="12.75">
      <c r="A1616" s="66" t="s">
        <v>1581</v>
      </c>
      <c r="B1616" s="7" t="s">
        <v>1575</v>
      </c>
      <c r="C1616" s="8">
        <v>12400000</v>
      </c>
      <c r="D1616" s="41">
        <v>10793000</v>
      </c>
      <c r="E1616" s="9">
        <v>10792801.14</v>
      </c>
      <c r="F1616" s="46" t="str">
        <f t="shared" si="92"/>
        <v> </v>
      </c>
      <c r="G1616" s="47">
        <f t="shared" si="93"/>
        <v>198.85999999940395</v>
      </c>
      <c r="H1616" s="50">
        <v>198.86</v>
      </c>
    </row>
    <row r="1617" spans="1:8" ht="12.75">
      <c r="A1617" s="66"/>
      <c r="B1617" s="7"/>
      <c r="C1617" s="8"/>
      <c r="D1617" s="41"/>
      <c r="E1617" s="9"/>
      <c r="F1617" s="46" t="str">
        <f t="shared" si="92"/>
        <v> </v>
      </c>
      <c r="G1617" s="47" t="str">
        <f t="shared" si="93"/>
        <v> </v>
      </c>
      <c r="H1617" s="50"/>
    </row>
    <row r="1618" spans="1:8" ht="12.75">
      <c r="A1618" s="66"/>
      <c r="B1618" s="17" t="s">
        <v>374</v>
      </c>
      <c r="C1618" s="8"/>
      <c r="D1618" s="41"/>
      <c r="E1618" s="9"/>
      <c r="F1618" s="46" t="str">
        <f t="shared" si="92"/>
        <v> </v>
      </c>
      <c r="G1618" s="47" t="str">
        <f t="shared" si="93"/>
        <v> </v>
      </c>
      <c r="H1618" s="50"/>
    </row>
    <row r="1619" spans="1:8" ht="12.75">
      <c r="A1619" s="66" t="s">
        <v>1582</v>
      </c>
      <c r="B1619" s="7" t="s">
        <v>1575</v>
      </c>
      <c r="C1619" s="8">
        <v>905870000</v>
      </c>
      <c r="D1619" s="41">
        <v>929903000</v>
      </c>
      <c r="E1619" s="9">
        <v>929902986.8</v>
      </c>
      <c r="F1619" s="46" t="str">
        <f t="shared" si="92"/>
        <v> </v>
      </c>
      <c r="G1619" s="47">
        <f t="shared" si="93"/>
        <v>13.200000047683716</v>
      </c>
      <c r="H1619" s="50">
        <v>13.2</v>
      </c>
    </row>
    <row r="1620" spans="1:8" ht="7.5" customHeight="1">
      <c r="A1620" s="64"/>
      <c r="B1620" s="7"/>
      <c r="C1620" s="8"/>
      <c r="D1620" s="41"/>
      <c r="E1620" s="9"/>
      <c r="F1620" s="46" t="str">
        <f t="shared" si="92"/>
        <v> </v>
      </c>
      <c r="G1620" s="47" t="str">
        <f t="shared" si="93"/>
        <v> </v>
      </c>
      <c r="H1620" s="50"/>
    </row>
    <row r="1621" spans="1:8" ht="12.75">
      <c r="A1621" s="64"/>
      <c r="B1621" s="14" t="s">
        <v>375</v>
      </c>
      <c r="C1621" s="8">
        <v>9558000000</v>
      </c>
      <c r="D1621" s="44">
        <f>SUM(D1608:D1620)</f>
        <v>9558000000</v>
      </c>
      <c r="E1621" s="22">
        <f>SUM(E1608:E1620)</f>
        <v>9894033561.859999</v>
      </c>
      <c r="F1621" s="22">
        <f>SUM(F1608:F1620)</f>
        <v>336034627</v>
      </c>
      <c r="G1621" s="61">
        <f>SUM(G1608:G1620)</f>
        <v>1065.1399999707937</v>
      </c>
      <c r="H1621" s="73">
        <f>SUM(H1608:H1620)</f>
        <v>-336033561.86</v>
      </c>
    </row>
    <row r="1622" spans="1:8" ht="12.75">
      <c r="A1622" s="64"/>
      <c r="B1622" s="15" t="s">
        <v>460</v>
      </c>
      <c r="C1622" s="8"/>
      <c r="D1622" s="41"/>
      <c r="E1622" s="9"/>
      <c r="F1622" s="83">
        <f>IF(E1621&gt;D1621,E1621-D1621," ")</f>
        <v>336033561.8599987</v>
      </c>
      <c r="G1622" s="57" t="str">
        <f>IF(D1621&gt;E1621,D1621-E1621," ")</f>
        <v> </v>
      </c>
      <c r="H1622" s="50">
        <f>F1621-G1621</f>
        <v>336033561.86</v>
      </c>
    </row>
    <row r="1623" spans="1:8" ht="12.75">
      <c r="A1623" s="64"/>
      <c r="B1623" s="7"/>
      <c r="C1623" s="8"/>
      <c r="D1623" s="41"/>
      <c r="E1623" s="9"/>
      <c r="F1623" s="9"/>
      <c r="G1623" s="78"/>
      <c r="H1623" s="50"/>
    </row>
    <row r="1624" spans="1:8" ht="12.75">
      <c r="A1624" s="64"/>
      <c r="B1624" s="17" t="s">
        <v>376</v>
      </c>
      <c r="C1624" s="8"/>
      <c r="D1624" s="41"/>
      <c r="E1624" s="9"/>
      <c r="F1624" s="9"/>
      <c r="G1624" s="78"/>
      <c r="H1624" s="50"/>
    </row>
    <row r="1625" spans="1:8" ht="12.75">
      <c r="A1625" s="64"/>
      <c r="B1625" s="7"/>
      <c r="C1625" s="8"/>
      <c r="D1625" s="41"/>
      <c r="E1625" s="9"/>
      <c r="F1625" s="9"/>
      <c r="G1625" s="78"/>
      <c r="H1625" s="50"/>
    </row>
    <row r="1626" spans="1:8" ht="12.75">
      <c r="A1626" s="64"/>
      <c r="B1626" s="17" t="s">
        <v>1282</v>
      </c>
      <c r="C1626" s="8"/>
      <c r="D1626" s="41"/>
      <c r="E1626" s="9"/>
      <c r="F1626" s="9"/>
      <c r="G1626" s="78"/>
      <c r="H1626" s="50"/>
    </row>
    <row r="1627" spans="1:8" ht="12.75">
      <c r="A1627" s="64"/>
      <c r="B1627" s="7"/>
      <c r="C1627" s="8"/>
      <c r="D1627" s="41"/>
      <c r="E1627" s="9"/>
      <c r="F1627" s="9"/>
      <c r="G1627" s="78"/>
      <c r="H1627" s="50"/>
    </row>
    <row r="1628" spans="1:8" ht="12.75">
      <c r="A1628" s="64"/>
      <c r="B1628" s="17" t="s">
        <v>377</v>
      </c>
      <c r="C1628" s="8"/>
      <c r="D1628" s="41"/>
      <c r="E1628" s="9"/>
      <c r="F1628" s="9"/>
      <c r="G1628" s="78"/>
      <c r="H1628" s="50"/>
    </row>
    <row r="1629" spans="1:8" ht="12.75">
      <c r="A1629" s="66" t="s">
        <v>1583</v>
      </c>
      <c r="B1629" s="7" t="s">
        <v>1450</v>
      </c>
      <c r="C1629" s="8">
        <v>130000000</v>
      </c>
      <c r="D1629" s="41"/>
      <c r="E1629" s="9"/>
      <c r="F1629" s="9"/>
      <c r="G1629" s="78"/>
      <c r="H1629" s="50"/>
    </row>
    <row r="1630" spans="1:8" ht="12.75">
      <c r="A1630" s="66"/>
      <c r="B1630" s="7" t="s">
        <v>1451</v>
      </c>
      <c r="C1630" s="8"/>
      <c r="D1630" s="41">
        <v>130000000</v>
      </c>
      <c r="E1630" s="9">
        <v>139172190.05</v>
      </c>
      <c r="F1630" s="46">
        <f>IF(E1630&gt;D1630,E1630-D1630," ")</f>
        <v>9172190.050000012</v>
      </c>
      <c r="G1630" s="47" t="str">
        <f>IF(D1630&gt;E1630,D1630-E1630," ")</f>
        <v> </v>
      </c>
      <c r="H1630" s="50">
        <v>-9172190.05</v>
      </c>
    </row>
    <row r="1631" spans="1:8" ht="7.5" customHeight="1">
      <c r="A1631" s="66"/>
      <c r="B1631" s="7"/>
      <c r="C1631" s="8"/>
      <c r="D1631" s="41"/>
      <c r="E1631" s="9"/>
      <c r="F1631" s="9"/>
      <c r="G1631" s="78"/>
      <c r="H1631" s="50"/>
    </row>
    <row r="1632" spans="1:8" ht="12.75">
      <c r="A1632" s="64"/>
      <c r="B1632" s="14" t="s">
        <v>378</v>
      </c>
      <c r="C1632" s="8">
        <v>130000000</v>
      </c>
      <c r="D1632" s="44">
        <f>SUM(D1630)</f>
        <v>130000000</v>
      </c>
      <c r="E1632" s="22">
        <f>SUM(E1630)</f>
        <v>139172190.05</v>
      </c>
      <c r="F1632" s="22">
        <f>SUM(F1630)</f>
        <v>9172190.050000012</v>
      </c>
      <c r="G1632" s="61"/>
      <c r="H1632" s="73">
        <f>SUM(H1630)</f>
        <v>-9172190.05</v>
      </c>
    </row>
    <row r="1633" spans="1:8" ht="12.75">
      <c r="A1633" s="64"/>
      <c r="B1633" s="7"/>
      <c r="C1633" s="8"/>
      <c r="D1633" s="41"/>
      <c r="E1633" s="9"/>
      <c r="F1633" s="9"/>
      <c r="G1633" s="78"/>
      <c r="H1633" s="50"/>
    </row>
    <row r="1634" spans="1:8" ht="12.75">
      <c r="A1634" s="64"/>
      <c r="B1634" s="17" t="s">
        <v>379</v>
      </c>
      <c r="C1634" s="8"/>
      <c r="D1634" s="41"/>
      <c r="E1634" s="9"/>
      <c r="F1634" s="9"/>
      <c r="G1634" s="78"/>
      <c r="H1634" s="50"/>
    </row>
    <row r="1635" spans="1:8" ht="12.75">
      <c r="A1635" s="64"/>
      <c r="B1635" s="17" t="s">
        <v>380</v>
      </c>
      <c r="C1635" s="8"/>
      <c r="D1635" s="41"/>
      <c r="E1635" s="9"/>
      <c r="F1635" s="9"/>
      <c r="G1635" s="78"/>
      <c r="H1635" s="50"/>
    </row>
    <row r="1636" spans="1:8" ht="12.75">
      <c r="A1636" s="64"/>
      <c r="B1636" s="7"/>
      <c r="C1636" s="8"/>
      <c r="D1636" s="41"/>
      <c r="E1636" s="9"/>
      <c r="F1636" s="9"/>
      <c r="G1636" s="78"/>
      <c r="H1636" s="50"/>
    </row>
    <row r="1637" spans="1:8" ht="12.75">
      <c r="A1637" s="66" t="s">
        <v>1584</v>
      </c>
      <c r="B1637" s="7" t="s">
        <v>1585</v>
      </c>
      <c r="C1637" s="8">
        <v>30000000</v>
      </c>
      <c r="D1637" s="41">
        <v>30000000</v>
      </c>
      <c r="E1637" s="9">
        <v>32303177.91</v>
      </c>
      <c r="F1637" s="46">
        <f>IF(E1637&gt;D1637,E1637-D1637," ")</f>
        <v>2303177.91</v>
      </c>
      <c r="G1637" s="47" t="str">
        <f>IF(D1637&gt;E1637,D1637-E1637," ")</f>
        <v> </v>
      </c>
      <c r="H1637" s="50">
        <v>-2303177.91</v>
      </c>
    </row>
    <row r="1638" spans="1:8" ht="12.75">
      <c r="A1638" s="67"/>
      <c r="B1638" s="7"/>
      <c r="C1638" s="8"/>
      <c r="D1638" s="41"/>
      <c r="E1638" s="9"/>
      <c r="F1638" s="9"/>
      <c r="G1638" s="78"/>
      <c r="H1638" s="50"/>
    </row>
    <row r="1639" spans="1:8" ht="12.75">
      <c r="A1639" s="64"/>
      <c r="B1639" s="14" t="s">
        <v>1269</v>
      </c>
      <c r="C1639" s="8"/>
      <c r="D1639" s="42"/>
      <c r="E1639" s="23"/>
      <c r="F1639" s="23"/>
      <c r="G1639" s="79"/>
      <c r="H1639" s="71"/>
    </row>
    <row r="1640" spans="1:8" ht="12.75">
      <c r="A1640" s="64"/>
      <c r="B1640" s="14" t="s">
        <v>381</v>
      </c>
      <c r="C1640" s="8">
        <v>30000000</v>
      </c>
      <c r="D1640" s="43">
        <f>SUM(D1637:D1638)</f>
        <v>30000000</v>
      </c>
      <c r="E1640" s="21">
        <f>SUM(E1637:E1638)</f>
        <v>32303177.91</v>
      </c>
      <c r="F1640" s="21">
        <f>SUM(F1637:F1638)</f>
        <v>2303177.91</v>
      </c>
      <c r="G1640" s="80"/>
      <c r="H1640" s="72">
        <f>SUM(H1637:H1638)</f>
        <v>-2303177.91</v>
      </c>
    </row>
    <row r="1641" spans="1:8" ht="12.75">
      <c r="A1641" s="64"/>
      <c r="B1641" s="7"/>
      <c r="C1641" s="8"/>
      <c r="D1641" s="41"/>
      <c r="E1641" s="9"/>
      <c r="F1641" s="9"/>
      <c r="G1641" s="78"/>
      <c r="H1641" s="50"/>
    </row>
    <row r="1642" spans="1:8" ht="12.75">
      <c r="A1642" s="64"/>
      <c r="B1642" s="17" t="s">
        <v>382</v>
      </c>
      <c r="C1642" s="8"/>
      <c r="D1642" s="41"/>
      <c r="E1642" s="9"/>
      <c r="F1642" s="9"/>
      <c r="G1642" s="78"/>
      <c r="H1642" s="50"/>
    </row>
    <row r="1643" spans="1:8" ht="12.75">
      <c r="A1643" s="64"/>
      <c r="B1643" s="17"/>
      <c r="C1643" s="8"/>
      <c r="D1643" s="41"/>
      <c r="E1643" s="9"/>
      <c r="F1643" s="9"/>
      <c r="G1643" s="78"/>
      <c r="H1643" s="50"/>
    </row>
    <row r="1644" spans="1:8" ht="12.75">
      <c r="A1644" s="66" t="s">
        <v>1586</v>
      </c>
      <c r="B1644" s="7" t="s">
        <v>1587</v>
      </c>
      <c r="C1644" s="8">
        <v>1371000000</v>
      </c>
      <c r="D1644" s="41">
        <v>1371000000</v>
      </c>
      <c r="E1644" s="9">
        <v>1533803327.31</v>
      </c>
      <c r="F1644" s="46">
        <f>IF(E1644&gt;D1644,E1644-D1644," ")</f>
        <v>162803327.30999994</v>
      </c>
      <c r="G1644" s="47" t="str">
        <f>IF(D1644&gt;E1644,D1644-E1644," ")</f>
        <v> </v>
      </c>
      <c r="H1644" s="50">
        <v>-162803327.31</v>
      </c>
    </row>
    <row r="1645" spans="1:8" ht="12.75">
      <c r="A1645" s="67" t="s">
        <v>1588</v>
      </c>
      <c r="B1645" s="7" t="s">
        <v>1589</v>
      </c>
      <c r="C1645" s="8">
        <v>500000000</v>
      </c>
      <c r="D1645" s="41">
        <v>500000000</v>
      </c>
      <c r="E1645" s="9">
        <v>693533483.58</v>
      </c>
      <c r="F1645" s="46">
        <f>IF(E1645&gt;D1645,E1645-D1645," ")</f>
        <v>193533483.58000004</v>
      </c>
      <c r="G1645" s="47" t="str">
        <f>IF(D1645&gt;E1645,D1645-E1645," ")</f>
        <v> </v>
      </c>
      <c r="H1645" s="50">
        <v>-193533483.58</v>
      </c>
    </row>
    <row r="1646" spans="1:8" ht="12.75">
      <c r="A1646" s="67" t="s">
        <v>1590</v>
      </c>
      <c r="B1646" s="7" t="s">
        <v>1591</v>
      </c>
      <c r="C1646" s="8">
        <v>7000000</v>
      </c>
      <c r="D1646" s="41">
        <v>7000000</v>
      </c>
      <c r="E1646" s="9">
        <v>5589496.46</v>
      </c>
      <c r="F1646" s="46" t="str">
        <f>IF(E1646&gt;D1646,E1646-D1646," ")</f>
        <v> </v>
      </c>
      <c r="G1646" s="47">
        <f>IF(D1646&gt;E1646,D1646-E1646," ")</f>
        <v>1410503.54</v>
      </c>
      <c r="H1646" s="50">
        <v>1410503.54</v>
      </c>
    </row>
    <row r="1647" spans="1:8" ht="12.75">
      <c r="A1647" s="67" t="s">
        <v>1592</v>
      </c>
      <c r="B1647" s="7" t="s">
        <v>1593</v>
      </c>
      <c r="C1647" s="8">
        <v>450000000</v>
      </c>
      <c r="D1647" s="41">
        <v>450000000</v>
      </c>
      <c r="E1647" s="9">
        <v>480663583.57</v>
      </c>
      <c r="F1647" s="46">
        <f>IF(E1647&gt;D1647,E1647-D1647," ")</f>
        <v>30663583.569999993</v>
      </c>
      <c r="G1647" s="47" t="str">
        <f>IF(D1647&gt;E1647,D1647-E1647," ")</f>
        <v> </v>
      </c>
      <c r="H1647" s="50">
        <v>-30663583.57</v>
      </c>
    </row>
    <row r="1648" spans="1:8" ht="12.75">
      <c r="A1648" s="64"/>
      <c r="B1648" s="14" t="s">
        <v>1449</v>
      </c>
      <c r="C1648" s="8">
        <v>2328000000</v>
      </c>
      <c r="D1648" s="44">
        <f>SUM(D1644:D1647)</f>
        <v>2328000000</v>
      </c>
      <c r="E1648" s="22">
        <f>SUM(E1644:E1647)</f>
        <v>2713589890.92</v>
      </c>
      <c r="F1648" s="22">
        <f>SUM(F1644:F1647)</f>
        <v>387000394.46</v>
      </c>
      <c r="G1648" s="61">
        <f>SUM(G1644:G1647)</f>
        <v>1410503.54</v>
      </c>
      <c r="H1648" s="72">
        <f>SUM(H1644:H1647)</f>
        <v>-385589890.91999996</v>
      </c>
    </row>
    <row r="1649" spans="1:8" ht="12.75">
      <c r="A1649" s="64"/>
      <c r="B1649" s="14" t="s">
        <v>383</v>
      </c>
      <c r="C1649" s="8">
        <v>2488000000</v>
      </c>
      <c r="D1649" s="44">
        <f>SUM(D1632+D1640+D1648)</f>
        <v>2488000000</v>
      </c>
      <c r="E1649" s="22">
        <f>SUM(E1632+E1640+E1648)</f>
        <v>2885065258.88</v>
      </c>
      <c r="F1649" s="22">
        <f>SUM(F1632+F1640+F1648)</f>
        <v>398475762.42</v>
      </c>
      <c r="G1649" s="61">
        <f>SUM(G1632+G1640+G1648)</f>
        <v>1410503.54</v>
      </c>
      <c r="H1649" s="73">
        <f>SUM(H1632+H1640+H1648)</f>
        <v>-397065258.87999994</v>
      </c>
    </row>
    <row r="1650" spans="1:8" ht="12.75">
      <c r="A1650" s="64"/>
      <c r="B1650" s="15" t="s">
        <v>460</v>
      </c>
      <c r="C1650" s="8"/>
      <c r="D1650" s="41"/>
      <c r="E1650" s="9"/>
      <c r="F1650" s="83">
        <f>IF(E1649&gt;D1649,E1649-D1649," ")</f>
        <v>397065258.8800001</v>
      </c>
      <c r="G1650" s="57" t="str">
        <f>IF(D1649&gt;E1649,D1649-E1649," ")</f>
        <v> </v>
      </c>
      <c r="H1650" s="50">
        <f>F1649-G1649</f>
        <v>397065258.88</v>
      </c>
    </row>
    <row r="1651" spans="1:8" ht="12.75">
      <c r="A1651" s="64"/>
      <c r="B1651" s="7"/>
      <c r="C1651" s="8"/>
      <c r="D1651" s="41"/>
      <c r="E1651" s="9"/>
      <c r="F1651" s="9"/>
      <c r="G1651" s="78"/>
      <c r="H1651" s="50"/>
    </row>
    <row r="1652" spans="1:8" ht="12.75">
      <c r="A1652" s="64"/>
      <c r="B1652" s="17" t="s">
        <v>1453</v>
      </c>
      <c r="C1652" s="8"/>
      <c r="D1652" s="41"/>
      <c r="E1652" s="9"/>
      <c r="F1652" s="9"/>
      <c r="G1652" s="78"/>
      <c r="H1652" s="50"/>
    </row>
    <row r="1653" spans="1:8" ht="12.75">
      <c r="A1653" s="64"/>
      <c r="B1653" s="17" t="s">
        <v>1452</v>
      </c>
      <c r="C1653" s="8"/>
      <c r="D1653" s="41"/>
      <c r="E1653" s="9"/>
      <c r="F1653" s="9"/>
      <c r="G1653" s="78"/>
      <c r="H1653" s="50"/>
    </row>
    <row r="1654" spans="1:8" ht="12.75">
      <c r="A1654" s="64"/>
      <c r="B1654" s="17" t="s">
        <v>1761</v>
      </c>
      <c r="C1654" s="8"/>
      <c r="D1654" s="41"/>
      <c r="E1654" s="9"/>
      <c r="F1654" s="9"/>
      <c r="G1654" s="78"/>
      <c r="H1654" s="50"/>
    </row>
    <row r="1655" spans="1:8" ht="12.75">
      <c r="A1655" s="64"/>
      <c r="B1655" s="17"/>
      <c r="C1655" s="8"/>
      <c r="D1655" s="41"/>
      <c r="E1655" s="9"/>
      <c r="F1655" s="9"/>
      <c r="G1655" s="78"/>
      <c r="H1655" s="50"/>
    </row>
    <row r="1656" spans="1:8" ht="12.75">
      <c r="A1656" s="64"/>
      <c r="B1656" s="17" t="s">
        <v>1282</v>
      </c>
      <c r="C1656" s="8"/>
      <c r="D1656" s="41"/>
      <c r="E1656" s="9"/>
      <c r="F1656" s="9"/>
      <c r="G1656" s="78"/>
      <c r="H1656" s="50"/>
    </row>
    <row r="1657" spans="1:8" ht="12.75">
      <c r="A1657" s="64"/>
      <c r="B1657" s="7"/>
      <c r="C1657" s="8"/>
      <c r="D1657" s="41"/>
      <c r="E1657" s="9"/>
      <c r="F1657" s="9"/>
      <c r="G1657" s="78"/>
      <c r="H1657" s="50"/>
    </row>
    <row r="1658" spans="1:8" ht="12.75">
      <c r="A1658" s="64"/>
      <c r="B1658" s="17" t="s">
        <v>1263</v>
      </c>
      <c r="C1658" s="8"/>
      <c r="D1658" s="41"/>
      <c r="E1658" s="9"/>
      <c r="F1658" s="9"/>
      <c r="G1658" s="78"/>
      <c r="H1658" s="50"/>
    </row>
    <row r="1659" spans="1:8" ht="12.75">
      <c r="A1659" s="66" t="s">
        <v>1594</v>
      </c>
      <c r="B1659" s="7" t="s">
        <v>534</v>
      </c>
      <c r="C1659" s="8">
        <v>122800000</v>
      </c>
      <c r="D1659" s="41">
        <v>124165000</v>
      </c>
      <c r="E1659" s="9">
        <v>132564037.27</v>
      </c>
      <c r="F1659" s="46">
        <f>IF(E1659&gt;D1659,E1659-D1659," ")</f>
        <v>8399037.269999996</v>
      </c>
      <c r="G1659" s="47" t="str">
        <f>IF(D1659&gt;E1659,D1659-E1659," ")</f>
        <v> </v>
      </c>
      <c r="H1659" s="50">
        <v>-8399037.27</v>
      </c>
    </row>
    <row r="1660" spans="1:8" ht="12.75">
      <c r="A1660" s="66"/>
      <c r="B1660" s="15" t="s">
        <v>601</v>
      </c>
      <c r="C1660" s="8"/>
      <c r="D1660" s="44">
        <f>SUM(D1659)</f>
        <v>124165000</v>
      </c>
      <c r="E1660" s="22">
        <f>SUM(E1659)</f>
        <v>132564037.27</v>
      </c>
      <c r="F1660" s="22">
        <f>SUM(F1659)</f>
        <v>8399037.269999996</v>
      </c>
      <c r="G1660" s="61"/>
      <c r="H1660" s="73">
        <f>SUM(H1659)</f>
        <v>-8399037.27</v>
      </c>
    </row>
    <row r="1661" spans="2:8" ht="12.75">
      <c r="B1661" s="3"/>
      <c r="C1661" s="1"/>
      <c r="D1661" s="45"/>
      <c r="E1661" s="4"/>
      <c r="F1661" s="4"/>
      <c r="G1661" s="4"/>
      <c r="H1661" s="50"/>
    </row>
    <row r="1662" spans="1:8" ht="12.75">
      <c r="A1662" s="66"/>
      <c r="B1662" s="7"/>
      <c r="C1662" s="8"/>
      <c r="D1662" s="41"/>
      <c r="E1662" s="9"/>
      <c r="F1662" s="9"/>
      <c r="G1662" s="78"/>
      <c r="H1662" s="50"/>
    </row>
    <row r="1663" spans="1:8" ht="12.75">
      <c r="A1663" s="66"/>
      <c r="B1663" s="17" t="s">
        <v>1453</v>
      </c>
      <c r="C1663" s="8"/>
      <c r="D1663" s="41"/>
      <c r="E1663" s="9"/>
      <c r="F1663" s="9"/>
      <c r="G1663" s="78"/>
      <c r="H1663" s="50"/>
    </row>
    <row r="1664" spans="1:8" ht="12.75">
      <c r="A1664" s="66"/>
      <c r="B1664" s="17" t="s">
        <v>1452</v>
      </c>
      <c r="C1664" s="8"/>
      <c r="D1664" s="41"/>
      <c r="E1664" s="9"/>
      <c r="F1664" s="9"/>
      <c r="G1664" s="78"/>
      <c r="H1664" s="50"/>
    </row>
    <row r="1665" spans="1:8" ht="12.75">
      <c r="A1665" s="66"/>
      <c r="B1665" s="17" t="s">
        <v>1761</v>
      </c>
      <c r="C1665" s="8"/>
      <c r="D1665" s="41"/>
      <c r="E1665" s="9"/>
      <c r="F1665" s="9"/>
      <c r="G1665" s="78"/>
      <c r="H1665" s="50"/>
    </row>
    <row r="1666" spans="1:8" ht="12.75">
      <c r="A1666" s="66"/>
      <c r="B1666" s="17" t="s">
        <v>607</v>
      </c>
      <c r="C1666" s="8"/>
      <c r="D1666" s="41"/>
      <c r="E1666" s="9"/>
      <c r="F1666" s="9"/>
      <c r="G1666" s="78"/>
      <c r="H1666" s="50"/>
    </row>
    <row r="1667" spans="1:8" ht="12.75">
      <c r="A1667" s="66"/>
      <c r="B1667" s="17"/>
      <c r="C1667" s="8"/>
      <c r="D1667" s="41"/>
      <c r="E1667" s="9"/>
      <c r="F1667" s="9"/>
      <c r="G1667" s="78"/>
      <c r="H1667" s="50"/>
    </row>
    <row r="1668" spans="1:8" ht="12.75">
      <c r="A1668" s="66"/>
      <c r="B1668" s="17" t="s">
        <v>755</v>
      </c>
      <c r="C1668" s="8"/>
      <c r="D1668" s="41"/>
      <c r="E1668" s="9"/>
      <c r="F1668" s="9"/>
      <c r="G1668" s="78"/>
      <c r="H1668" s="50"/>
    </row>
    <row r="1669" spans="1:8" ht="12.75">
      <c r="A1669" s="66"/>
      <c r="B1669" s="7"/>
      <c r="C1669" s="8"/>
      <c r="D1669" s="41"/>
      <c r="E1669" s="9"/>
      <c r="F1669" s="9"/>
      <c r="G1669" s="78"/>
      <c r="H1669" s="50"/>
    </row>
    <row r="1670" spans="1:8" ht="12.75">
      <c r="A1670" s="66"/>
      <c r="B1670" s="15" t="s">
        <v>598</v>
      </c>
      <c r="C1670" s="8"/>
      <c r="D1670" s="41">
        <f>D1660</f>
        <v>124165000</v>
      </c>
      <c r="E1670" s="9">
        <f>E1660</f>
        <v>132564037.27</v>
      </c>
      <c r="F1670" s="9">
        <f>F1660</f>
        <v>8399037.269999996</v>
      </c>
      <c r="G1670" s="78"/>
      <c r="H1670" s="50">
        <f>H1660</f>
        <v>-8399037.27</v>
      </c>
    </row>
    <row r="1671" spans="1:8" ht="12.75">
      <c r="A1671" s="66"/>
      <c r="B1671" s="7"/>
      <c r="C1671" s="8"/>
      <c r="D1671" s="41"/>
      <c r="E1671" s="9"/>
      <c r="F1671" s="9"/>
      <c r="G1671" s="78"/>
      <c r="H1671" s="50"/>
    </row>
    <row r="1672" spans="1:8" ht="12.75">
      <c r="A1672" s="66"/>
      <c r="B1672" s="17" t="s">
        <v>1264</v>
      </c>
      <c r="C1672" s="8"/>
      <c r="D1672" s="41"/>
      <c r="E1672" s="9"/>
      <c r="F1672" s="9"/>
      <c r="G1672" s="78"/>
      <c r="H1672" s="50"/>
    </row>
    <row r="1673" spans="1:8" ht="12.75">
      <c r="A1673" s="66" t="s">
        <v>1595</v>
      </c>
      <c r="B1673" s="7" t="s">
        <v>554</v>
      </c>
      <c r="C1673" s="8">
        <v>100000</v>
      </c>
      <c r="D1673" s="41">
        <v>100000</v>
      </c>
      <c r="E1673" s="9">
        <v>99288</v>
      </c>
      <c r="F1673" s="46" t="str">
        <f aca="true" t="shared" si="94" ref="F1673:F1702">IF(E1673&gt;D1673,E1673-D1673," ")</f>
        <v> </v>
      </c>
      <c r="G1673" s="47">
        <f aca="true" t="shared" si="95" ref="G1673:G1702">IF(D1673&gt;E1673,D1673-E1673," ")</f>
        <v>712</v>
      </c>
      <c r="H1673" s="50">
        <v>712</v>
      </c>
    </row>
    <row r="1674" spans="1:8" ht="12.75">
      <c r="A1674" s="67" t="s">
        <v>536</v>
      </c>
      <c r="B1674" s="7" t="s">
        <v>555</v>
      </c>
      <c r="C1674" s="8">
        <v>6250000</v>
      </c>
      <c r="D1674" s="41">
        <v>6550000</v>
      </c>
      <c r="E1674" s="9">
        <v>7546264.1</v>
      </c>
      <c r="F1674" s="46">
        <f t="shared" si="94"/>
        <v>996264.0999999996</v>
      </c>
      <c r="G1674" s="47" t="str">
        <f t="shared" si="95"/>
        <v> </v>
      </c>
      <c r="H1674" s="50">
        <v>-996264.1</v>
      </c>
    </row>
    <row r="1675" spans="1:8" ht="12.75">
      <c r="A1675" s="67" t="s">
        <v>538</v>
      </c>
      <c r="B1675" s="7" t="s">
        <v>579</v>
      </c>
      <c r="C1675" s="8">
        <v>100000</v>
      </c>
      <c r="D1675" s="41">
        <v>100000</v>
      </c>
      <c r="E1675" s="9">
        <v>99325</v>
      </c>
      <c r="F1675" s="46" t="str">
        <f t="shared" si="94"/>
        <v> </v>
      </c>
      <c r="G1675" s="47">
        <f t="shared" si="95"/>
        <v>675</v>
      </c>
      <c r="H1675" s="50">
        <v>675</v>
      </c>
    </row>
    <row r="1676" spans="1:8" ht="12.75">
      <c r="A1676" s="67" t="s">
        <v>539</v>
      </c>
      <c r="B1676" s="7" t="s">
        <v>556</v>
      </c>
      <c r="C1676" s="8">
        <v>1300000</v>
      </c>
      <c r="D1676" s="41">
        <v>1600000</v>
      </c>
      <c r="E1676" s="9">
        <v>1988701.71</v>
      </c>
      <c r="F1676" s="46">
        <f t="shared" si="94"/>
        <v>388701.70999999996</v>
      </c>
      <c r="G1676" s="47" t="str">
        <f t="shared" si="95"/>
        <v> </v>
      </c>
      <c r="H1676" s="50">
        <v>-388701.71</v>
      </c>
    </row>
    <row r="1677" spans="1:8" ht="12.75">
      <c r="A1677" s="67" t="s">
        <v>540</v>
      </c>
      <c r="B1677" s="7" t="s">
        <v>557</v>
      </c>
      <c r="C1677" s="8">
        <v>750000</v>
      </c>
      <c r="D1677" s="41">
        <v>428680</v>
      </c>
      <c r="E1677" s="9">
        <v>345887.09</v>
      </c>
      <c r="F1677" s="46" t="str">
        <f t="shared" si="94"/>
        <v> </v>
      </c>
      <c r="G1677" s="47">
        <f t="shared" si="95"/>
        <v>82792.90999999997</v>
      </c>
      <c r="H1677" s="50">
        <v>82792.91</v>
      </c>
    </row>
    <row r="1678" spans="1:8" ht="12.75">
      <c r="A1678" s="67" t="s">
        <v>541</v>
      </c>
      <c r="B1678" s="7" t="s">
        <v>558</v>
      </c>
      <c r="C1678" s="8">
        <v>2600000</v>
      </c>
      <c r="D1678" s="41">
        <v>2900000</v>
      </c>
      <c r="E1678" s="9">
        <v>2789368.85</v>
      </c>
      <c r="F1678" s="46" t="str">
        <f t="shared" si="94"/>
        <v> </v>
      </c>
      <c r="G1678" s="47">
        <f t="shared" si="95"/>
        <v>110631.1499999999</v>
      </c>
      <c r="H1678" s="50">
        <v>110631.15</v>
      </c>
    </row>
    <row r="1679" spans="1:8" ht="12.75">
      <c r="A1679" s="67" t="s">
        <v>577</v>
      </c>
      <c r="B1679" s="7" t="s">
        <v>580</v>
      </c>
      <c r="C1679" s="8">
        <v>10</v>
      </c>
      <c r="D1679" s="41">
        <v>10</v>
      </c>
      <c r="E1679" s="9">
        <v>0</v>
      </c>
      <c r="F1679" s="46" t="str">
        <f t="shared" si="94"/>
        <v> </v>
      </c>
      <c r="G1679" s="47">
        <f t="shared" si="95"/>
        <v>10</v>
      </c>
      <c r="H1679" s="50">
        <v>10</v>
      </c>
    </row>
    <row r="1680" spans="1:8" ht="12.75">
      <c r="A1680" s="67" t="s">
        <v>542</v>
      </c>
      <c r="B1680" s="7" t="s">
        <v>581</v>
      </c>
      <c r="C1680" s="8">
        <v>1200000</v>
      </c>
      <c r="D1680" s="41">
        <v>1600000</v>
      </c>
      <c r="E1680" s="9">
        <v>1551071.85</v>
      </c>
      <c r="F1680" s="46" t="str">
        <f t="shared" si="94"/>
        <v> </v>
      </c>
      <c r="G1680" s="47">
        <f t="shared" si="95"/>
        <v>48928.14999999991</v>
      </c>
      <c r="H1680" s="50">
        <v>48928.15</v>
      </c>
    </row>
    <row r="1681" spans="1:8" ht="12.75">
      <c r="A1681" s="67" t="s">
        <v>543</v>
      </c>
      <c r="B1681" s="7" t="s">
        <v>559</v>
      </c>
      <c r="C1681" s="8">
        <v>2000000</v>
      </c>
      <c r="D1681" s="41">
        <v>1197000</v>
      </c>
      <c r="E1681" s="9">
        <v>1050851.91</v>
      </c>
      <c r="F1681" s="46" t="str">
        <f t="shared" si="94"/>
        <v> </v>
      </c>
      <c r="G1681" s="47">
        <f t="shared" si="95"/>
        <v>146148.09000000008</v>
      </c>
      <c r="H1681" s="50">
        <v>146148.09</v>
      </c>
    </row>
    <row r="1682" spans="1:8" ht="12.75">
      <c r="A1682" s="67" t="s">
        <v>544</v>
      </c>
      <c r="B1682" s="7" t="s">
        <v>1353</v>
      </c>
      <c r="C1682" s="8"/>
      <c r="D1682" s="41"/>
      <c r="E1682" s="9"/>
      <c r="F1682" s="46" t="str">
        <f t="shared" si="94"/>
        <v> </v>
      </c>
      <c r="G1682" s="47" t="str">
        <f t="shared" si="95"/>
        <v> </v>
      </c>
      <c r="H1682" s="50"/>
    </row>
    <row r="1683" spans="1:8" ht="12.75">
      <c r="A1683" s="67"/>
      <c r="B1683" s="7" t="s">
        <v>790</v>
      </c>
      <c r="C1683" s="8">
        <v>100000</v>
      </c>
      <c r="D1683" s="41">
        <v>77000</v>
      </c>
      <c r="E1683" s="9">
        <v>66429.28</v>
      </c>
      <c r="F1683" s="46" t="str">
        <f t="shared" si="94"/>
        <v> </v>
      </c>
      <c r="G1683" s="47">
        <f t="shared" si="95"/>
        <v>10570.720000000001</v>
      </c>
      <c r="H1683" s="50">
        <v>10570.72</v>
      </c>
    </row>
    <row r="1684" spans="1:8" ht="12.75">
      <c r="A1684" s="67" t="s">
        <v>578</v>
      </c>
      <c r="B1684" s="7" t="s">
        <v>560</v>
      </c>
      <c r="C1684" s="8">
        <v>200000</v>
      </c>
      <c r="D1684" s="41">
        <v>82000</v>
      </c>
      <c r="E1684" s="9">
        <v>78936.05</v>
      </c>
      <c r="F1684" s="46" t="str">
        <f t="shared" si="94"/>
        <v> </v>
      </c>
      <c r="G1684" s="47">
        <f t="shared" si="95"/>
        <v>3063.949999999997</v>
      </c>
      <c r="H1684" s="50">
        <v>3063.95</v>
      </c>
    </row>
    <row r="1685" spans="1:8" ht="12.75">
      <c r="A1685" s="67" t="s">
        <v>545</v>
      </c>
      <c r="B1685" s="7" t="s">
        <v>561</v>
      </c>
      <c r="C1685" s="8">
        <v>1000000</v>
      </c>
      <c r="D1685" s="41">
        <v>704000</v>
      </c>
      <c r="E1685" s="9">
        <v>432278.95</v>
      </c>
      <c r="F1685" s="46" t="str">
        <f t="shared" si="94"/>
        <v> </v>
      </c>
      <c r="G1685" s="47">
        <f t="shared" si="95"/>
        <v>271721.05</v>
      </c>
      <c r="H1685" s="50">
        <v>271721.05</v>
      </c>
    </row>
    <row r="1686" spans="1:8" ht="12.75">
      <c r="A1686" s="67" t="s">
        <v>548</v>
      </c>
      <c r="B1686" s="7" t="s">
        <v>564</v>
      </c>
      <c r="C1686" s="8">
        <v>190000</v>
      </c>
      <c r="D1686" s="41">
        <v>325000</v>
      </c>
      <c r="E1686" s="9">
        <v>305860.8</v>
      </c>
      <c r="F1686" s="46" t="str">
        <f t="shared" si="94"/>
        <v> </v>
      </c>
      <c r="G1686" s="47">
        <f t="shared" si="95"/>
        <v>19139.20000000001</v>
      </c>
      <c r="H1686" s="50">
        <v>19139.2</v>
      </c>
    </row>
    <row r="1687" spans="1:8" ht="12.75">
      <c r="A1687" s="67" t="s">
        <v>549</v>
      </c>
      <c r="B1687" s="7" t="s">
        <v>565</v>
      </c>
      <c r="C1687" s="8">
        <v>80000</v>
      </c>
      <c r="D1687" s="41">
        <v>80000</v>
      </c>
      <c r="E1687" s="9">
        <v>77910.5</v>
      </c>
      <c r="F1687" s="46" t="str">
        <f t="shared" si="94"/>
        <v> </v>
      </c>
      <c r="G1687" s="47">
        <f t="shared" si="95"/>
        <v>2089.5</v>
      </c>
      <c r="H1687" s="50">
        <v>2089.5</v>
      </c>
    </row>
    <row r="1688" spans="1:8" ht="12.75">
      <c r="A1688" s="67" t="s">
        <v>1596</v>
      </c>
      <c r="B1688" s="7" t="s">
        <v>1597</v>
      </c>
      <c r="C1688" s="8"/>
      <c r="D1688" s="41"/>
      <c r="E1688" s="9"/>
      <c r="F1688" s="46" t="str">
        <f t="shared" si="94"/>
        <v> </v>
      </c>
      <c r="G1688" s="47" t="str">
        <f t="shared" si="95"/>
        <v> </v>
      </c>
      <c r="H1688" s="50"/>
    </row>
    <row r="1689" spans="1:8" ht="12.75">
      <c r="A1689" s="67"/>
      <c r="B1689" s="7" t="s">
        <v>1598</v>
      </c>
      <c r="C1689" s="8">
        <v>6300000</v>
      </c>
      <c r="D1689" s="41">
        <v>6300000</v>
      </c>
      <c r="E1689" s="9">
        <v>7153042.96</v>
      </c>
      <c r="F1689" s="46">
        <f t="shared" si="94"/>
        <v>853042.96</v>
      </c>
      <c r="G1689" s="47" t="str">
        <f t="shared" si="95"/>
        <v> </v>
      </c>
      <c r="H1689" s="50">
        <v>-853042.96</v>
      </c>
    </row>
    <row r="1690" spans="1:8" ht="12.75">
      <c r="A1690" s="67" t="s">
        <v>1599</v>
      </c>
      <c r="B1690" s="7" t="s">
        <v>1600</v>
      </c>
      <c r="C1690" s="8">
        <v>10</v>
      </c>
      <c r="D1690" s="41">
        <v>10</v>
      </c>
      <c r="E1690" s="9">
        <v>0</v>
      </c>
      <c r="F1690" s="46" t="str">
        <f t="shared" si="94"/>
        <v> </v>
      </c>
      <c r="G1690" s="47">
        <f t="shared" si="95"/>
        <v>10</v>
      </c>
      <c r="H1690" s="50">
        <v>10</v>
      </c>
    </row>
    <row r="1691" spans="1:8" ht="12.75">
      <c r="A1691" s="67" t="s">
        <v>862</v>
      </c>
      <c r="B1691" s="7" t="s">
        <v>864</v>
      </c>
      <c r="C1691" s="8">
        <v>10</v>
      </c>
      <c r="D1691" s="41">
        <v>10</v>
      </c>
      <c r="E1691" s="9">
        <v>0</v>
      </c>
      <c r="F1691" s="46" t="str">
        <f t="shared" si="94"/>
        <v> </v>
      </c>
      <c r="G1691" s="47">
        <f t="shared" si="95"/>
        <v>10</v>
      </c>
      <c r="H1691" s="50">
        <v>10</v>
      </c>
    </row>
    <row r="1692" spans="1:8" ht="12.75">
      <c r="A1692" s="67" t="s">
        <v>552</v>
      </c>
      <c r="B1692" s="7" t="s">
        <v>582</v>
      </c>
      <c r="C1692" s="8">
        <v>500000</v>
      </c>
      <c r="D1692" s="41">
        <v>575000</v>
      </c>
      <c r="E1692" s="9">
        <v>566616.28</v>
      </c>
      <c r="F1692" s="46" t="str">
        <f t="shared" si="94"/>
        <v> </v>
      </c>
      <c r="G1692" s="47">
        <f t="shared" si="95"/>
        <v>8383.719999999972</v>
      </c>
      <c r="H1692" s="50">
        <v>8383.72</v>
      </c>
    </row>
    <row r="1693" spans="1:8" ht="12.75">
      <c r="A1693" s="67" t="s">
        <v>553</v>
      </c>
      <c r="B1693" s="7" t="s">
        <v>568</v>
      </c>
      <c r="C1693" s="8">
        <v>1098740</v>
      </c>
      <c r="D1693" s="41">
        <v>1298740</v>
      </c>
      <c r="E1693" s="9">
        <v>1082662.63</v>
      </c>
      <c r="F1693" s="46" t="str">
        <f t="shared" si="94"/>
        <v> </v>
      </c>
      <c r="G1693" s="47">
        <f t="shared" si="95"/>
        <v>216077.3700000001</v>
      </c>
      <c r="H1693" s="50">
        <v>216077.37</v>
      </c>
    </row>
    <row r="1694" spans="1:8" ht="12.75">
      <c r="A1694" s="67" t="s">
        <v>1327</v>
      </c>
      <c r="B1694" s="7" t="s">
        <v>1347</v>
      </c>
      <c r="C1694" s="8">
        <v>2400000</v>
      </c>
      <c r="D1694" s="41">
        <v>2152500</v>
      </c>
      <c r="E1694" s="9">
        <v>2151144.6</v>
      </c>
      <c r="F1694" s="46" t="str">
        <f t="shared" si="94"/>
        <v> </v>
      </c>
      <c r="G1694" s="47">
        <f t="shared" si="95"/>
        <v>1355.3999999999069</v>
      </c>
      <c r="H1694" s="50">
        <v>1355.4</v>
      </c>
    </row>
    <row r="1695" spans="1:8" ht="12.75">
      <c r="A1695" s="67" t="s">
        <v>1601</v>
      </c>
      <c r="B1695" s="7" t="s">
        <v>1457</v>
      </c>
      <c r="C1695" s="8"/>
      <c r="D1695" s="41"/>
      <c r="E1695" s="9"/>
      <c r="F1695" s="46" t="str">
        <f t="shared" si="94"/>
        <v> </v>
      </c>
      <c r="G1695" s="47" t="str">
        <f t="shared" si="95"/>
        <v> </v>
      </c>
      <c r="H1695" s="50"/>
    </row>
    <row r="1696" spans="1:8" ht="12.75">
      <c r="A1696" s="67"/>
      <c r="B1696" s="7" t="s">
        <v>1602</v>
      </c>
      <c r="C1696" s="8">
        <v>8000000</v>
      </c>
      <c r="D1696" s="41">
        <v>8392000</v>
      </c>
      <c r="E1696" s="9">
        <v>8391306.12</v>
      </c>
      <c r="F1696" s="46" t="str">
        <f t="shared" si="94"/>
        <v> </v>
      </c>
      <c r="G1696" s="47">
        <f t="shared" si="95"/>
        <v>693.8800000008196</v>
      </c>
      <c r="H1696" s="50">
        <v>693.88</v>
      </c>
    </row>
    <row r="1697" spans="1:8" ht="12.75">
      <c r="A1697" s="67" t="s">
        <v>1603</v>
      </c>
      <c r="B1697" s="7" t="s">
        <v>1604</v>
      </c>
      <c r="C1697" s="8">
        <v>10</v>
      </c>
      <c r="D1697" s="41">
        <v>10</v>
      </c>
      <c r="E1697" s="9">
        <v>0</v>
      </c>
      <c r="F1697" s="46" t="str">
        <f t="shared" si="94"/>
        <v> </v>
      </c>
      <c r="G1697" s="47">
        <f t="shared" si="95"/>
        <v>10</v>
      </c>
      <c r="H1697" s="50">
        <v>10</v>
      </c>
    </row>
    <row r="1698" spans="1:8" ht="12.75">
      <c r="A1698" s="67" t="s">
        <v>1605</v>
      </c>
      <c r="B1698" s="7" t="s">
        <v>1762</v>
      </c>
      <c r="C1698" s="8">
        <v>25000000</v>
      </c>
      <c r="D1698" s="41">
        <v>17345645</v>
      </c>
      <c r="E1698" s="9">
        <v>16626776.58</v>
      </c>
      <c r="F1698" s="46" t="str">
        <f t="shared" si="94"/>
        <v> </v>
      </c>
      <c r="G1698" s="47">
        <f t="shared" si="95"/>
        <v>718868.4199999999</v>
      </c>
      <c r="H1698" s="50">
        <v>718868.42</v>
      </c>
    </row>
    <row r="1699" spans="1:8" ht="12.75">
      <c r="A1699" s="67" t="s">
        <v>592</v>
      </c>
      <c r="B1699" s="7" t="s">
        <v>848</v>
      </c>
      <c r="C1699" s="8"/>
      <c r="D1699" s="41"/>
      <c r="E1699" s="9"/>
      <c r="F1699" s="46" t="str">
        <f t="shared" si="94"/>
        <v> </v>
      </c>
      <c r="G1699" s="47" t="str">
        <f t="shared" si="95"/>
        <v> </v>
      </c>
      <c r="H1699" s="50"/>
    </row>
    <row r="1700" spans="1:8" ht="12.75">
      <c r="A1700" s="67"/>
      <c r="B1700" s="7" t="s">
        <v>859</v>
      </c>
      <c r="C1700" s="8">
        <v>37000000</v>
      </c>
      <c r="D1700" s="41">
        <v>34521000</v>
      </c>
      <c r="E1700" s="9">
        <v>33147455.91</v>
      </c>
      <c r="F1700" s="46" t="str">
        <f t="shared" si="94"/>
        <v> </v>
      </c>
      <c r="G1700" s="47">
        <f t="shared" si="95"/>
        <v>1373544.0899999999</v>
      </c>
      <c r="H1700" s="50">
        <v>1373544.09</v>
      </c>
    </row>
    <row r="1701" spans="1:8" ht="12.75">
      <c r="A1701" s="67" t="s">
        <v>1606</v>
      </c>
      <c r="B1701" s="7" t="s">
        <v>704</v>
      </c>
      <c r="C1701" s="8"/>
      <c r="D1701" s="41"/>
      <c r="E1701" s="9"/>
      <c r="F1701" s="46" t="str">
        <f t="shared" si="94"/>
        <v> </v>
      </c>
      <c r="G1701" s="47" t="str">
        <f t="shared" si="95"/>
        <v> </v>
      </c>
      <c r="H1701" s="50"/>
    </row>
    <row r="1702" spans="1:8" ht="12.75">
      <c r="A1702" s="67"/>
      <c r="B1702" s="7" t="s">
        <v>1607</v>
      </c>
      <c r="C1702" s="8">
        <v>10</v>
      </c>
      <c r="D1702" s="41">
        <v>180010</v>
      </c>
      <c r="E1702" s="9">
        <v>11744626.34</v>
      </c>
      <c r="F1702" s="46">
        <f t="shared" si="94"/>
        <v>11564616.34</v>
      </c>
      <c r="G1702" s="47" t="str">
        <f t="shared" si="95"/>
        <v> </v>
      </c>
      <c r="H1702" s="50">
        <v>-11564616.34</v>
      </c>
    </row>
    <row r="1703" spans="1:8" ht="12.75">
      <c r="A1703" s="66"/>
      <c r="B1703" s="14" t="s">
        <v>1299</v>
      </c>
      <c r="C1703" s="8">
        <v>218968790</v>
      </c>
      <c r="D1703" s="44">
        <f>SUM(D1670:D1702)</f>
        <v>210673615</v>
      </c>
      <c r="E1703" s="22">
        <f>SUM(E1670:E1702)</f>
        <v>229859842.78000003</v>
      </c>
      <c r="F1703" s="22">
        <f>SUM(F1670:F1702)</f>
        <v>22201662.379999995</v>
      </c>
      <c r="G1703" s="61">
        <f>SUM(G1670:G1702)</f>
        <v>3015434.6000000006</v>
      </c>
      <c r="H1703" s="73">
        <f>SUM(H1670:H1702)</f>
        <v>-19186227.78</v>
      </c>
    </row>
    <row r="1704" spans="1:8" ht="12.75">
      <c r="A1704" s="66"/>
      <c r="B1704" s="7"/>
      <c r="C1704" s="8"/>
      <c r="D1704" s="41"/>
      <c r="E1704" s="9"/>
      <c r="F1704" s="9"/>
      <c r="G1704" s="78"/>
      <c r="H1704" s="50"/>
    </row>
    <row r="1705" spans="1:8" ht="12.75">
      <c r="A1705" s="66"/>
      <c r="B1705" s="17" t="s">
        <v>387</v>
      </c>
      <c r="C1705" s="8"/>
      <c r="D1705" s="41"/>
      <c r="E1705" s="9"/>
      <c r="F1705" s="9"/>
      <c r="G1705" s="78"/>
      <c r="H1705" s="50"/>
    </row>
    <row r="1706" spans="1:8" ht="12.75">
      <c r="A1706" s="66"/>
      <c r="B1706" s="17" t="s">
        <v>1763</v>
      </c>
      <c r="C1706" s="8"/>
      <c r="D1706" s="41"/>
      <c r="E1706" s="9"/>
      <c r="F1706" s="9"/>
      <c r="G1706" s="78"/>
      <c r="H1706" s="50"/>
    </row>
    <row r="1707" spans="1:8" ht="12.75">
      <c r="A1707" s="66"/>
      <c r="B1707" s="7"/>
      <c r="C1707" s="8"/>
      <c r="D1707" s="41"/>
      <c r="E1707" s="9"/>
      <c r="F1707" s="9"/>
      <c r="G1707" s="78"/>
      <c r="H1707" s="50"/>
    </row>
    <row r="1708" spans="1:8" ht="12.75">
      <c r="A1708" s="66"/>
      <c r="B1708" s="17" t="s">
        <v>1263</v>
      </c>
      <c r="C1708" s="8"/>
      <c r="D1708" s="41"/>
      <c r="E1708" s="9"/>
      <c r="F1708" s="9"/>
      <c r="G1708" s="78"/>
      <c r="H1708" s="50"/>
    </row>
    <row r="1709" spans="1:8" ht="12.75">
      <c r="A1709" s="66" t="s">
        <v>1609</v>
      </c>
      <c r="B1709" s="7" t="s">
        <v>534</v>
      </c>
      <c r="C1709" s="8">
        <v>10</v>
      </c>
      <c r="D1709" s="41">
        <v>10</v>
      </c>
      <c r="E1709" s="9">
        <v>0</v>
      </c>
      <c r="F1709" s="46" t="str">
        <f>IF(E1709&gt;D1709,E1709-D1709," ")</f>
        <v> </v>
      </c>
      <c r="G1709" s="47">
        <f>IF(D1709&gt;E1709,D1709-E1709," ")</f>
        <v>10</v>
      </c>
      <c r="H1709" s="50">
        <v>10</v>
      </c>
    </row>
    <row r="1710" spans="1:8" ht="12.75">
      <c r="A1710" s="66"/>
      <c r="B1710" s="7"/>
      <c r="C1710" s="8"/>
      <c r="D1710" s="41"/>
      <c r="E1710" s="9"/>
      <c r="F1710" s="9"/>
      <c r="G1710" s="78"/>
      <c r="H1710" s="50"/>
    </row>
    <row r="1711" spans="1:8" ht="12.75">
      <c r="A1711" s="66"/>
      <c r="B1711" s="17" t="s">
        <v>1264</v>
      </c>
      <c r="C1711" s="8"/>
      <c r="D1711" s="41"/>
      <c r="E1711" s="9"/>
      <c r="F1711" s="9"/>
      <c r="G1711" s="78"/>
      <c r="H1711" s="50"/>
    </row>
    <row r="1712" spans="1:8" ht="12.75">
      <c r="A1712" s="66" t="s">
        <v>1610</v>
      </c>
      <c r="B1712" s="7" t="s">
        <v>554</v>
      </c>
      <c r="C1712" s="8">
        <v>6500000</v>
      </c>
      <c r="D1712" s="41">
        <v>6782692</v>
      </c>
      <c r="E1712" s="9">
        <v>6577899.51</v>
      </c>
      <c r="F1712" s="46" t="str">
        <f>IF(E1712&gt;D1712,E1712-D1712," ")</f>
        <v> </v>
      </c>
      <c r="G1712" s="47">
        <f>IF(D1712&gt;E1712,D1712-E1712," ")</f>
        <v>204792.49000000022</v>
      </c>
      <c r="H1712" s="50">
        <v>204792.49</v>
      </c>
    </row>
    <row r="1713" spans="1:8" ht="12.75">
      <c r="A1713" s="67" t="s">
        <v>536</v>
      </c>
      <c r="B1713" s="7" t="s">
        <v>555</v>
      </c>
      <c r="C1713" s="8">
        <v>600000</v>
      </c>
      <c r="D1713" s="41">
        <v>461668</v>
      </c>
      <c r="E1713" s="9">
        <v>461392.63</v>
      </c>
      <c r="F1713" s="46" t="str">
        <f>IF(E1713&gt;D1713,E1713-D1713," ")</f>
        <v> </v>
      </c>
      <c r="G1713" s="47">
        <f>IF(D1713&gt;E1713,D1713-E1713," ")</f>
        <v>275.36999999999534</v>
      </c>
      <c r="H1713" s="50">
        <v>275.37</v>
      </c>
    </row>
    <row r="1714" spans="1:8" ht="12.75">
      <c r="A1714" s="67" t="s">
        <v>540</v>
      </c>
      <c r="B1714" s="7" t="s">
        <v>557</v>
      </c>
      <c r="C1714" s="8">
        <v>800000</v>
      </c>
      <c r="D1714" s="41">
        <v>343900</v>
      </c>
      <c r="E1714" s="9">
        <v>342424.09</v>
      </c>
      <c r="F1714" s="46" t="str">
        <f>IF(E1714&gt;D1714,E1714-D1714," ")</f>
        <v> </v>
      </c>
      <c r="G1714" s="47">
        <f>IF(D1714&gt;E1714,D1714-E1714," ")</f>
        <v>1475.9099999999744</v>
      </c>
      <c r="H1714" s="50">
        <v>1475.91</v>
      </c>
    </row>
    <row r="1715" spans="1:8" ht="12.75">
      <c r="A1715" s="67" t="s">
        <v>541</v>
      </c>
      <c r="B1715" s="7" t="s">
        <v>558</v>
      </c>
      <c r="C1715" s="8">
        <v>900000</v>
      </c>
      <c r="D1715" s="41">
        <v>997332</v>
      </c>
      <c r="E1715" s="9">
        <v>1317625.2</v>
      </c>
      <c r="F1715" s="46">
        <f>IF(E1715&gt;D1715,E1715-D1715," ")</f>
        <v>320293.19999999995</v>
      </c>
      <c r="G1715" s="47" t="str">
        <f>IF(D1715&gt;E1715,D1715-E1715," ")</f>
        <v> </v>
      </c>
      <c r="H1715" s="50">
        <v>-320293.2</v>
      </c>
    </row>
    <row r="1716" spans="1:8" ht="12.75">
      <c r="A1716" s="67" t="s">
        <v>577</v>
      </c>
      <c r="B1716" s="7" t="s">
        <v>1611</v>
      </c>
      <c r="C1716" s="8">
        <v>650000</v>
      </c>
      <c r="D1716" s="41">
        <v>502000</v>
      </c>
      <c r="E1716" s="9">
        <v>469744.31</v>
      </c>
      <c r="F1716" s="46" t="str">
        <f>IF(E1716&gt;D1716,E1716-D1716," ")</f>
        <v> </v>
      </c>
      <c r="G1716" s="47">
        <f>IF(D1716&gt;E1716,D1716-E1716," ")</f>
        <v>32255.690000000002</v>
      </c>
      <c r="H1716" s="50">
        <v>32255.69</v>
      </c>
    </row>
    <row r="1717" spans="1:8" ht="12.75">
      <c r="A1717" s="67"/>
      <c r="B1717" s="15" t="s">
        <v>601</v>
      </c>
      <c r="C1717" s="8"/>
      <c r="D1717" s="44">
        <f>SUM(D1709:D1716)</f>
        <v>9087602</v>
      </c>
      <c r="E1717" s="22">
        <f>SUM(E1709:E1716)</f>
        <v>9169085.74</v>
      </c>
      <c r="F1717" s="22">
        <f>SUM(F1709:F1716)</f>
        <v>320293.19999999995</v>
      </c>
      <c r="G1717" s="61">
        <f>SUM(G1709:G1716)</f>
        <v>238809.4600000002</v>
      </c>
      <c r="H1717" s="73">
        <f>SUM(H1709:H1716)</f>
        <v>-81483.74000000002</v>
      </c>
    </row>
    <row r="1718" spans="1:8" ht="12.75">
      <c r="A1718" s="27"/>
      <c r="B1718" s="3"/>
      <c r="C1718" s="1"/>
      <c r="D1718" s="45"/>
      <c r="E1718" s="4"/>
      <c r="F1718" s="4"/>
      <c r="G1718" s="4"/>
      <c r="H1718" s="4"/>
    </row>
    <row r="1719" spans="1:8" ht="9.75" customHeight="1">
      <c r="A1719" s="67"/>
      <c r="B1719" s="7"/>
      <c r="C1719" s="8"/>
      <c r="D1719" s="41"/>
      <c r="E1719" s="9"/>
      <c r="F1719" s="9"/>
      <c r="G1719" s="78"/>
      <c r="H1719" s="50"/>
    </row>
    <row r="1720" spans="1:8" ht="12.75">
      <c r="A1720" s="67"/>
      <c r="B1720" s="17" t="s">
        <v>1453</v>
      </c>
      <c r="C1720" s="8"/>
      <c r="D1720" s="41"/>
      <c r="E1720" s="9"/>
      <c r="F1720" s="9"/>
      <c r="G1720" s="78"/>
      <c r="H1720" s="50"/>
    </row>
    <row r="1721" spans="1:8" ht="12.75">
      <c r="A1721" s="67"/>
      <c r="B1721" s="17" t="s">
        <v>1452</v>
      </c>
      <c r="C1721" s="8"/>
      <c r="D1721" s="41"/>
      <c r="E1721" s="9"/>
      <c r="F1721" s="9"/>
      <c r="G1721" s="78"/>
      <c r="H1721" s="50"/>
    </row>
    <row r="1722" spans="1:8" ht="12.75">
      <c r="A1722" s="67"/>
      <c r="B1722" s="17" t="s">
        <v>1761</v>
      </c>
      <c r="C1722" s="8"/>
      <c r="D1722" s="41"/>
      <c r="E1722" s="9"/>
      <c r="F1722" s="9"/>
      <c r="G1722" s="78"/>
      <c r="H1722" s="50"/>
    </row>
    <row r="1723" spans="1:8" ht="12.75">
      <c r="A1723" s="67"/>
      <c r="B1723" s="17" t="s">
        <v>653</v>
      </c>
      <c r="C1723" s="8"/>
      <c r="D1723" s="41"/>
      <c r="E1723" s="9"/>
      <c r="F1723" s="9"/>
      <c r="G1723" s="78"/>
      <c r="H1723" s="50"/>
    </row>
    <row r="1724" spans="1:8" ht="12.75">
      <c r="A1724" s="67"/>
      <c r="B1724" s="7"/>
      <c r="C1724" s="8"/>
      <c r="D1724" s="41"/>
      <c r="E1724" s="9"/>
      <c r="F1724" s="9"/>
      <c r="G1724" s="78"/>
      <c r="H1724" s="50"/>
    </row>
    <row r="1725" spans="1:8" ht="12.75">
      <c r="A1725" s="67"/>
      <c r="B1725" s="17" t="s">
        <v>1764</v>
      </c>
      <c r="C1725" s="8"/>
      <c r="D1725" s="41"/>
      <c r="E1725" s="9"/>
      <c r="F1725" s="9"/>
      <c r="G1725" s="78"/>
      <c r="H1725" s="50"/>
    </row>
    <row r="1726" spans="1:8" ht="12.75">
      <c r="A1726" s="67"/>
      <c r="B1726" s="17" t="s">
        <v>1608</v>
      </c>
      <c r="C1726" s="8"/>
      <c r="D1726" s="41"/>
      <c r="E1726" s="9"/>
      <c r="F1726" s="9"/>
      <c r="G1726" s="78"/>
      <c r="H1726" s="50"/>
    </row>
    <row r="1727" spans="1:8" ht="12.75">
      <c r="A1727" s="67"/>
      <c r="B1727" s="17" t="s">
        <v>607</v>
      </c>
      <c r="C1727" s="8"/>
      <c r="D1727" s="41"/>
      <c r="E1727" s="9"/>
      <c r="F1727" s="9"/>
      <c r="G1727" s="78"/>
      <c r="H1727" s="50"/>
    </row>
    <row r="1728" spans="1:8" ht="9.75" customHeight="1">
      <c r="A1728" s="67"/>
      <c r="B1728" s="17"/>
      <c r="C1728" s="8"/>
      <c r="D1728" s="41"/>
      <c r="E1728" s="9"/>
      <c r="F1728" s="9"/>
      <c r="G1728" s="78"/>
      <c r="H1728" s="50"/>
    </row>
    <row r="1729" spans="1:8" ht="12.75">
      <c r="A1729" s="67"/>
      <c r="B1729" s="15" t="s">
        <v>598</v>
      </c>
      <c r="C1729" s="8"/>
      <c r="D1729" s="41">
        <f>D1717</f>
        <v>9087602</v>
      </c>
      <c r="E1729" s="9">
        <f>E1717</f>
        <v>9169085.74</v>
      </c>
      <c r="F1729" s="9">
        <f>F1717</f>
        <v>320293.19999999995</v>
      </c>
      <c r="G1729" s="78">
        <f>G1717</f>
        <v>238809.4600000002</v>
      </c>
      <c r="H1729" s="50">
        <f>H1717</f>
        <v>-81483.74000000002</v>
      </c>
    </row>
    <row r="1730" spans="1:8" ht="9.75" customHeight="1">
      <c r="A1730" s="67"/>
      <c r="B1730" s="17"/>
      <c r="C1730" s="8"/>
      <c r="D1730" s="41"/>
      <c r="E1730" s="9"/>
      <c r="F1730" s="9"/>
      <c r="G1730" s="78"/>
      <c r="H1730" s="50"/>
    </row>
    <row r="1731" spans="1:8" ht="12.75">
      <c r="A1731" s="67"/>
      <c r="B1731" s="17" t="s">
        <v>599</v>
      </c>
      <c r="C1731" s="8"/>
      <c r="D1731" s="41"/>
      <c r="E1731" s="9"/>
      <c r="F1731" s="9"/>
      <c r="G1731" s="78"/>
      <c r="H1731" s="50"/>
    </row>
    <row r="1732" spans="1:8" ht="12.75">
      <c r="A1732" s="67" t="s">
        <v>1448</v>
      </c>
      <c r="B1732" s="7" t="s">
        <v>581</v>
      </c>
      <c r="C1732" s="8">
        <v>850000</v>
      </c>
      <c r="D1732" s="41">
        <v>850000</v>
      </c>
      <c r="E1732" s="9">
        <v>1372052.75</v>
      </c>
      <c r="F1732" s="46">
        <f aca="true" t="shared" si="96" ref="F1732:F1741">IF(E1732&gt;D1732,E1732-D1732," ")</f>
        <v>522052.75</v>
      </c>
      <c r="G1732" s="47" t="str">
        <f aca="true" t="shared" si="97" ref="G1732:G1741">IF(D1732&gt;E1732,D1732-E1732," ")</f>
        <v> </v>
      </c>
      <c r="H1732" s="50">
        <v>-522052.75</v>
      </c>
    </row>
    <row r="1733" spans="1:8" ht="12.75">
      <c r="A1733" s="67" t="s">
        <v>544</v>
      </c>
      <c r="B1733" s="7" t="s">
        <v>1353</v>
      </c>
      <c r="C1733" s="8"/>
      <c r="D1733" s="41"/>
      <c r="E1733" s="9"/>
      <c r="F1733" s="46" t="str">
        <f t="shared" si="96"/>
        <v> </v>
      </c>
      <c r="G1733" s="47" t="str">
        <f t="shared" si="97"/>
        <v> </v>
      </c>
      <c r="H1733" s="50"/>
    </row>
    <row r="1734" spans="1:8" ht="12.75">
      <c r="A1734" s="67"/>
      <c r="B1734" s="7" t="s">
        <v>790</v>
      </c>
      <c r="C1734" s="8">
        <v>200000</v>
      </c>
      <c r="D1734" s="41">
        <v>200000</v>
      </c>
      <c r="E1734" s="9">
        <v>387173.5</v>
      </c>
      <c r="F1734" s="46">
        <f t="shared" si="96"/>
        <v>187173.5</v>
      </c>
      <c r="G1734" s="47" t="str">
        <f t="shared" si="97"/>
        <v> </v>
      </c>
      <c r="H1734" s="50">
        <v>-187173.5</v>
      </c>
    </row>
    <row r="1735" spans="1:8" ht="12.75">
      <c r="A1735" s="67" t="s">
        <v>546</v>
      </c>
      <c r="B1735" s="7" t="s">
        <v>562</v>
      </c>
      <c r="C1735" s="8">
        <v>450000</v>
      </c>
      <c r="D1735" s="41">
        <v>598000</v>
      </c>
      <c r="E1735" s="9">
        <v>676976.8</v>
      </c>
      <c r="F1735" s="46">
        <f t="shared" si="96"/>
        <v>78976.80000000005</v>
      </c>
      <c r="G1735" s="47" t="str">
        <f t="shared" si="97"/>
        <v> </v>
      </c>
      <c r="H1735" s="50">
        <v>-78976.8</v>
      </c>
    </row>
    <row r="1736" spans="1:8" ht="12.75">
      <c r="A1736" s="67" t="s">
        <v>547</v>
      </c>
      <c r="B1736" s="7" t="s">
        <v>563</v>
      </c>
      <c r="C1736" s="8">
        <v>100000</v>
      </c>
      <c r="D1736" s="41">
        <v>101440</v>
      </c>
      <c r="E1736" s="9">
        <v>54297.8</v>
      </c>
      <c r="F1736" s="46" t="str">
        <f t="shared" si="96"/>
        <v> </v>
      </c>
      <c r="G1736" s="47">
        <f t="shared" si="97"/>
        <v>47142.2</v>
      </c>
      <c r="H1736" s="50">
        <v>47142.2</v>
      </c>
    </row>
    <row r="1737" spans="1:8" ht="12.75">
      <c r="A1737" s="67" t="s">
        <v>548</v>
      </c>
      <c r="B1737" s="7" t="s">
        <v>564</v>
      </c>
      <c r="C1737" s="8">
        <v>30000</v>
      </c>
      <c r="D1737" s="41">
        <v>78300</v>
      </c>
      <c r="E1737" s="9">
        <v>77924.19</v>
      </c>
      <c r="F1737" s="46" t="str">
        <f t="shared" si="96"/>
        <v> </v>
      </c>
      <c r="G1737" s="47">
        <f t="shared" si="97"/>
        <v>375.8099999999977</v>
      </c>
      <c r="H1737" s="50">
        <v>375.81</v>
      </c>
    </row>
    <row r="1738" spans="1:8" ht="12.75">
      <c r="A1738" s="67" t="s">
        <v>549</v>
      </c>
      <c r="B1738" s="7" t="s">
        <v>565</v>
      </c>
      <c r="C1738" s="8">
        <v>10000</v>
      </c>
      <c r="D1738" s="41">
        <v>0</v>
      </c>
      <c r="E1738" s="9">
        <v>0</v>
      </c>
      <c r="F1738" s="46" t="str">
        <f t="shared" si="96"/>
        <v> </v>
      </c>
      <c r="G1738" s="47" t="str">
        <f t="shared" si="97"/>
        <v> </v>
      </c>
      <c r="H1738" s="50">
        <v>0</v>
      </c>
    </row>
    <row r="1739" spans="1:8" ht="12.75">
      <c r="A1739" s="67" t="s">
        <v>552</v>
      </c>
      <c r="B1739" s="7" t="s">
        <v>582</v>
      </c>
      <c r="C1739" s="8">
        <v>100000</v>
      </c>
      <c r="D1739" s="41">
        <v>110000</v>
      </c>
      <c r="E1739" s="9">
        <v>109965.23</v>
      </c>
      <c r="F1739" s="46" t="str">
        <f t="shared" si="96"/>
        <v> </v>
      </c>
      <c r="G1739" s="47">
        <f t="shared" si="97"/>
        <v>34.770000000004075</v>
      </c>
      <c r="H1739" s="50">
        <v>34.77</v>
      </c>
    </row>
    <row r="1740" spans="1:8" ht="12.75">
      <c r="A1740" s="67" t="s">
        <v>553</v>
      </c>
      <c r="B1740" s="7" t="s">
        <v>568</v>
      </c>
      <c r="C1740" s="8">
        <v>150000</v>
      </c>
      <c r="D1740" s="41">
        <v>150000</v>
      </c>
      <c r="E1740" s="9">
        <v>258033.02</v>
      </c>
      <c r="F1740" s="46">
        <f t="shared" si="96"/>
        <v>108033.01999999999</v>
      </c>
      <c r="G1740" s="47" t="str">
        <f t="shared" si="97"/>
        <v> </v>
      </c>
      <c r="H1740" s="50">
        <v>-108033.02</v>
      </c>
    </row>
    <row r="1741" spans="1:8" ht="12.75">
      <c r="A1741" s="67" t="s">
        <v>1327</v>
      </c>
      <c r="B1741" s="7" t="s">
        <v>1347</v>
      </c>
      <c r="C1741" s="8">
        <v>1000000</v>
      </c>
      <c r="D1741" s="41">
        <v>444268</v>
      </c>
      <c r="E1741" s="9">
        <v>401019.49</v>
      </c>
      <c r="F1741" s="46" t="str">
        <f t="shared" si="96"/>
        <v> </v>
      </c>
      <c r="G1741" s="47">
        <f t="shared" si="97"/>
        <v>43248.51000000001</v>
      </c>
      <c r="H1741" s="50">
        <v>43248.51</v>
      </c>
    </row>
    <row r="1742" spans="1:8" ht="12.75">
      <c r="A1742" s="67"/>
      <c r="B1742" s="14" t="s">
        <v>1641</v>
      </c>
      <c r="C1742" s="8"/>
      <c r="D1742" s="42"/>
      <c r="E1742" s="23"/>
      <c r="F1742" s="23"/>
      <c r="G1742" s="79"/>
      <c r="H1742" s="71"/>
    </row>
    <row r="1743" spans="1:8" ht="12.75">
      <c r="A1743" s="67"/>
      <c r="B1743" s="14" t="s">
        <v>1608</v>
      </c>
      <c r="C1743" s="8"/>
      <c r="D1743" s="43">
        <f>SUM(D1729:D1741)</f>
        <v>11619610</v>
      </c>
      <c r="E1743" s="21">
        <f>SUM(E1729:E1741)</f>
        <v>12506528.520000001</v>
      </c>
      <c r="F1743" s="21">
        <f>SUM(F1729:F1741)</f>
        <v>1216529.27</v>
      </c>
      <c r="G1743" s="80">
        <f>SUM(G1729:G1741)</f>
        <v>329610.75000000023</v>
      </c>
      <c r="H1743" s="72">
        <f>SUM(H1729:H1741)</f>
        <v>-886918.52</v>
      </c>
    </row>
    <row r="1744" spans="1:8" ht="9.75" customHeight="1">
      <c r="A1744" s="67"/>
      <c r="B1744" s="7"/>
      <c r="C1744" s="8"/>
      <c r="D1744" s="41"/>
      <c r="E1744" s="9"/>
      <c r="F1744" s="9"/>
      <c r="G1744" s="78"/>
      <c r="H1744" s="50"/>
    </row>
    <row r="1745" spans="1:8" ht="12.75">
      <c r="A1745" s="67"/>
      <c r="B1745" s="17" t="s">
        <v>1612</v>
      </c>
      <c r="C1745" s="8"/>
      <c r="D1745" s="41"/>
      <c r="E1745" s="9"/>
      <c r="F1745" s="9"/>
      <c r="G1745" s="78"/>
      <c r="H1745" s="50"/>
    </row>
    <row r="1746" spans="1:8" ht="12.75">
      <c r="A1746" s="67"/>
      <c r="B1746" s="17" t="s">
        <v>1613</v>
      </c>
      <c r="C1746" s="8"/>
      <c r="D1746" s="41"/>
      <c r="E1746" s="9"/>
      <c r="F1746" s="9"/>
      <c r="G1746" s="78"/>
      <c r="H1746" s="50"/>
    </row>
    <row r="1747" spans="1:8" ht="9.75" customHeight="1">
      <c r="A1747" s="67"/>
      <c r="B1747" s="7"/>
      <c r="C1747" s="8"/>
      <c r="D1747" s="41"/>
      <c r="E1747" s="9"/>
      <c r="F1747" s="9"/>
      <c r="G1747" s="78"/>
      <c r="H1747" s="50"/>
    </row>
    <row r="1748" spans="1:8" ht="12.75">
      <c r="A1748" s="67"/>
      <c r="B1748" s="17" t="s">
        <v>1263</v>
      </c>
      <c r="C1748" s="8"/>
      <c r="D1748" s="41"/>
      <c r="E1748" s="9"/>
      <c r="F1748" s="9"/>
      <c r="G1748" s="78"/>
      <c r="H1748" s="50"/>
    </row>
    <row r="1749" spans="1:8" ht="12.75">
      <c r="A1749" s="66" t="s">
        <v>1614</v>
      </c>
      <c r="B1749" s="7" t="s">
        <v>534</v>
      </c>
      <c r="C1749" s="8">
        <v>10</v>
      </c>
      <c r="D1749" s="41">
        <v>10</v>
      </c>
      <c r="E1749" s="9">
        <v>0</v>
      </c>
      <c r="F1749" s="46" t="str">
        <f>IF(E1749&gt;D1749,E1749-D1749," ")</f>
        <v> </v>
      </c>
      <c r="G1749" s="47">
        <f>IF(D1749&gt;E1749,D1749-E1749," ")</f>
        <v>10</v>
      </c>
      <c r="H1749" s="50">
        <v>10</v>
      </c>
    </row>
    <row r="1750" spans="1:8" ht="9.75" customHeight="1">
      <c r="A1750" s="66"/>
      <c r="B1750" s="7"/>
      <c r="C1750" s="8"/>
      <c r="D1750" s="41"/>
      <c r="E1750" s="9"/>
      <c r="F1750" s="9"/>
      <c r="G1750" s="78"/>
      <c r="H1750" s="50"/>
    </row>
    <row r="1751" spans="1:8" ht="12.75">
      <c r="A1751" s="66"/>
      <c r="B1751" s="17" t="s">
        <v>1264</v>
      </c>
      <c r="C1751" s="8"/>
      <c r="D1751" s="41"/>
      <c r="E1751" s="9"/>
      <c r="F1751" s="9"/>
      <c r="G1751" s="78"/>
      <c r="H1751" s="50"/>
    </row>
    <row r="1752" spans="1:8" ht="12.75">
      <c r="A1752" s="66" t="s">
        <v>1615</v>
      </c>
      <c r="B1752" s="7" t="s">
        <v>554</v>
      </c>
      <c r="C1752" s="8">
        <v>2200000</v>
      </c>
      <c r="D1752" s="41">
        <v>2701650</v>
      </c>
      <c r="E1752" s="9">
        <v>2701170.03</v>
      </c>
      <c r="F1752" s="46" t="str">
        <f aca="true" t="shared" si="98" ref="F1752:F1766">IF(E1752&gt;D1752,E1752-D1752," ")</f>
        <v> </v>
      </c>
      <c r="G1752" s="47">
        <f aca="true" t="shared" si="99" ref="G1752:G1766">IF(D1752&gt;E1752,D1752-E1752," ")</f>
        <v>479.9700000002049</v>
      </c>
      <c r="H1752" s="50">
        <v>479.97</v>
      </c>
    </row>
    <row r="1753" spans="1:8" ht="12.75">
      <c r="A1753" s="67" t="s">
        <v>536</v>
      </c>
      <c r="B1753" s="7" t="s">
        <v>555</v>
      </c>
      <c r="C1753" s="8">
        <v>650000</v>
      </c>
      <c r="D1753" s="41">
        <v>1643700</v>
      </c>
      <c r="E1753" s="9">
        <v>1534272.05</v>
      </c>
      <c r="F1753" s="46" t="str">
        <f t="shared" si="98"/>
        <v> </v>
      </c>
      <c r="G1753" s="47">
        <f t="shared" si="99"/>
        <v>109427.94999999995</v>
      </c>
      <c r="H1753" s="50">
        <v>109427.95</v>
      </c>
    </row>
    <row r="1754" spans="1:8" ht="12.75">
      <c r="A1754" s="67" t="s">
        <v>540</v>
      </c>
      <c r="B1754" s="7" t="s">
        <v>557</v>
      </c>
      <c r="C1754" s="8">
        <v>230000</v>
      </c>
      <c r="D1754" s="41">
        <v>177700</v>
      </c>
      <c r="E1754" s="9">
        <v>175225.05</v>
      </c>
      <c r="F1754" s="46" t="str">
        <f t="shared" si="98"/>
        <v> </v>
      </c>
      <c r="G1754" s="47">
        <f t="shared" si="99"/>
        <v>2474.9500000000116</v>
      </c>
      <c r="H1754" s="50">
        <v>2474.95</v>
      </c>
    </row>
    <row r="1755" spans="1:8" ht="12.75">
      <c r="A1755" s="67" t="s">
        <v>541</v>
      </c>
      <c r="B1755" s="7" t="s">
        <v>558</v>
      </c>
      <c r="C1755" s="8">
        <v>970000</v>
      </c>
      <c r="D1755" s="41">
        <v>768250</v>
      </c>
      <c r="E1755" s="9">
        <v>731452.95</v>
      </c>
      <c r="F1755" s="46" t="str">
        <f t="shared" si="98"/>
        <v> </v>
      </c>
      <c r="G1755" s="47">
        <f t="shared" si="99"/>
        <v>36797.05000000005</v>
      </c>
      <c r="H1755" s="50">
        <v>36797.05</v>
      </c>
    </row>
    <row r="1756" spans="1:8" ht="12.75">
      <c r="A1756" s="67" t="s">
        <v>577</v>
      </c>
      <c r="B1756" s="7" t="s">
        <v>1611</v>
      </c>
      <c r="C1756" s="8">
        <v>5200000</v>
      </c>
      <c r="D1756" s="41">
        <v>5194750</v>
      </c>
      <c r="E1756" s="9">
        <v>5194086.44</v>
      </c>
      <c r="F1756" s="46" t="str">
        <f t="shared" si="98"/>
        <v> </v>
      </c>
      <c r="G1756" s="47">
        <f t="shared" si="99"/>
        <v>663.5599999995902</v>
      </c>
      <c r="H1756" s="50">
        <v>663.56</v>
      </c>
    </row>
    <row r="1757" spans="1:8" ht="12.75">
      <c r="A1757" s="67" t="s">
        <v>542</v>
      </c>
      <c r="B1757" s="7" t="s">
        <v>581</v>
      </c>
      <c r="C1757" s="8">
        <v>440000</v>
      </c>
      <c r="D1757" s="41">
        <v>203000</v>
      </c>
      <c r="E1757" s="9">
        <v>200886.43</v>
      </c>
      <c r="F1757" s="46" t="str">
        <f t="shared" si="98"/>
        <v> </v>
      </c>
      <c r="G1757" s="47">
        <f t="shared" si="99"/>
        <v>2113.570000000007</v>
      </c>
      <c r="H1757" s="50">
        <v>2113.57</v>
      </c>
    </row>
    <row r="1758" spans="1:8" ht="12.75">
      <c r="A1758" s="67" t="s">
        <v>544</v>
      </c>
      <c r="B1758" s="7" t="s">
        <v>1353</v>
      </c>
      <c r="C1758" s="8"/>
      <c r="D1758" s="41"/>
      <c r="E1758" s="9"/>
      <c r="F1758" s="46" t="str">
        <f t="shared" si="98"/>
        <v> </v>
      </c>
      <c r="G1758" s="47" t="str">
        <f t="shared" si="99"/>
        <v> </v>
      </c>
      <c r="H1758" s="50"/>
    </row>
    <row r="1759" spans="1:8" ht="12.75">
      <c r="A1759" s="67"/>
      <c r="B1759" s="7" t="s">
        <v>790</v>
      </c>
      <c r="C1759" s="8">
        <v>200000</v>
      </c>
      <c r="D1759" s="41">
        <v>68550</v>
      </c>
      <c r="E1759" s="9">
        <v>67822.86</v>
      </c>
      <c r="F1759" s="46" t="str">
        <f t="shared" si="98"/>
        <v> </v>
      </c>
      <c r="G1759" s="47">
        <f t="shared" si="99"/>
        <v>727.1399999999994</v>
      </c>
      <c r="H1759" s="50">
        <v>727.14</v>
      </c>
    </row>
    <row r="1760" spans="1:8" ht="12.75">
      <c r="A1760" s="67" t="s">
        <v>546</v>
      </c>
      <c r="B1760" s="7" t="s">
        <v>562</v>
      </c>
      <c r="C1760" s="8">
        <v>450000</v>
      </c>
      <c r="D1760" s="41">
        <v>345400</v>
      </c>
      <c r="E1760" s="9">
        <v>341063.44</v>
      </c>
      <c r="F1760" s="46" t="str">
        <f t="shared" si="98"/>
        <v> </v>
      </c>
      <c r="G1760" s="47">
        <f t="shared" si="99"/>
        <v>4336.559999999998</v>
      </c>
      <c r="H1760" s="50">
        <v>4336.56</v>
      </c>
    </row>
    <row r="1761" spans="1:8" ht="12.75">
      <c r="A1761" s="67" t="s">
        <v>547</v>
      </c>
      <c r="B1761" s="7" t="s">
        <v>563</v>
      </c>
      <c r="C1761" s="8">
        <v>240000</v>
      </c>
      <c r="D1761" s="41">
        <v>161550</v>
      </c>
      <c r="E1761" s="9">
        <v>116722.56</v>
      </c>
      <c r="F1761" s="46" t="str">
        <f t="shared" si="98"/>
        <v> </v>
      </c>
      <c r="G1761" s="47">
        <f t="shared" si="99"/>
        <v>44827.44</v>
      </c>
      <c r="H1761" s="50">
        <v>44827.44</v>
      </c>
    </row>
    <row r="1762" spans="1:8" ht="12.75">
      <c r="A1762" s="67" t="s">
        <v>548</v>
      </c>
      <c r="B1762" s="7" t="s">
        <v>564</v>
      </c>
      <c r="C1762" s="8">
        <v>40000</v>
      </c>
      <c r="D1762" s="41">
        <v>60920</v>
      </c>
      <c r="E1762" s="9">
        <v>59889.7</v>
      </c>
      <c r="F1762" s="46" t="str">
        <f t="shared" si="98"/>
        <v> </v>
      </c>
      <c r="G1762" s="47">
        <f t="shared" si="99"/>
        <v>1030.300000000003</v>
      </c>
      <c r="H1762" s="50">
        <v>1030.3</v>
      </c>
    </row>
    <row r="1763" spans="1:8" ht="12.75">
      <c r="A1763" s="67" t="s">
        <v>549</v>
      </c>
      <c r="B1763" s="7" t="s">
        <v>565</v>
      </c>
      <c r="C1763" s="8">
        <v>5000</v>
      </c>
      <c r="D1763" s="41">
        <v>5000</v>
      </c>
      <c r="E1763" s="9">
        <v>0</v>
      </c>
      <c r="F1763" s="46" t="str">
        <f t="shared" si="98"/>
        <v> </v>
      </c>
      <c r="G1763" s="47">
        <f t="shared" si="99"/>
        <v>5000</v>
      </c>
      <c r="H1763" s="50">
        <v>5000</v>
      </c>
    </row>
    <row r="1764" spans="1:8" ht="12.75">
      <c r="A1764" s="67" t="s">
        <v>552</v>
      </c>
      <c r="B1764" s="7" t="s">
        <v>582</v>
      </c>
      <c r="C1764" s="8">
        <v>140000</v>
      </c>
      <c r="D1764" s="41">
        <v>147300</v>
      </c>
      <c r="E1764" s="9">
        <v>147259.74</v>
      </c>
      <c r="F1764" s="46" t="str">
        <f t="shared" si="98"/>
        <v> </v>
      </c>
      <c r="G1764" s="47">
        <f t="shared" si="99"/>
        <v>40.26000000000931</v>
      </c>
      <c r="H1764" s="50">
        <v>40.26</v>
      </c>
    </row>
    <row r="1765" spans="1:8" ht="12.75">
      <c r="A1765" s="67" t="s">
        <v>553</v>
      </c>
      <c r="B1765" s="7" t="s">
        <v>568</v>
      </c>
      <c r="C1765" s="8">
        <v>70000</v>
      </c>
      <c r="D1765" s="41">
        <v>62700</v>
      </c>
      <c r="E1765" s="9">
        <v>42992.29</v>
      </c>
      <c r="F1765" s="46" t="str">
        <f t="shared" si="98"/>
        <v> </v>
      </c>
      <c r="G1765" s="47">
        <f t="shared" si="99"/>
        <v>19707.71</v>
      </c>
      <c r="H1765" s="50">
        <v>19707.71</v>
      </c>
    </row>
    <row r="1766" spans="1:8" ht="12.75">
      <c r="A1766" s="67" t="s">
        <v>1327</v>
      </c>
      <c r="B1766" s="7" t="s">
        <v>1347</v>
      </c>
      <c r="C1766" s="8">
        <v>1300000</v>
      </c>
      <c r="D1766" s="41">
        <v>1452530</v>
      </c>
      <c r="E1766" s="9">
        <v>1450932.63</v>
      </c>
      <c r="F1766" s="46" t="str">
        <f t="shared" si="98"/>
        <v> </v>
      </c>
      <c r="G1766" s="47">
        <f t="shared" si="99"/>
        <v>1597.3700000001118</v>
      </c>
      <c r="H1766" s="50">
        <v>1597.37</v>
      </c>
    </row>
    <row r="1767" spans="1:8" ht="12.75">
      <c r="A1767" s="66"/>
      <c r="B1767" s="14" t="s">
        <v>1616</v>
      </c>
      <c r="C1767" s="8"/>
      <c r="D1767" s="42"/>
      <c r="E1767" s="23"/>
      <c r="F1767" s="23"/>
      <c r="G1767" s="79"/>
      <c r="H1767" s="71"/>
    </row>
    <row r="1768" spans="1:8" ht="12.75">
      <c r="A1768" s="66"/>
      <c r="B1768" s="14" t="s">
        <v>1613</v>
      </c>
      <c r="C1768" s="8">
        <v>12135010</v>
      </c>
      <c r="D1768" s="43">
        <f>SUM(D1749:D1766)</f>
        <v>12993010</v>
      </c>
      <c r="E1768" s="21">
        <f>SUM(E1749:E1766)</f>
        <v>12763776.169999998</v>
      </c>
      <c r="F1768" s="21"/>
      <c r="G1768" s="80">
        <f>SUM(G1749:G1766)</f>
        <v>229233.82999999993</v>
      </c>
      <c r="H1768" s="72">
        <f>SUM(H1749:H1766)</f>
        <v>229233.83</v>
      </c>
    </row>
    <row r="1769" spans="1:8" ht="9.75" customHeight="1">
      <c r="A1769" s="66"/>
      <c r="B1769" s="7"/>
      <c r="C1769" s="8"/>
      <c r="D1769" s="41"/>
      <c r="E1769" s="9"/>
      <c r="F1769" s="9"/>
      <c r="G1769" s="78"/>
      <c r="H1769" s="50"/>
    </row>
    <row r="1770" spans="1:8" ht="12.75">
      <c r="A1770" s="66"/>
      <c r="B1770" s="17" t="s">
        <v>384</v>
      </c>
      <c r="C1770" s="8"/>
      <c r="D1770" s="41"/>
      <c r="E1770" s="9"/>
      <c r="F1770" s="9"/>
      <c r="G1770" s="78"/>
      <c r="H1770" s="50"/>
    </row>
    <row r="1771" spans="1:8" ht="12.75">
      <c r="A1771" s="66"/>
      <c r="B1771" s="17" t="s">
        <v>1765</v>
      </c>
      <c r="C1771" s="8"/>
      <c r="D1771" s="41"/>
      <c r="E1771" s="9"/>
      <c r="F1771" s="9"/>
      <c r="G1771" s="78"/>
      <c r="H1771" s="50"/>
    </row>
    <row r="1772" spans="1:8" ht="12.75">
      <c r="A1772" s="66"/>
      <c r="B1772" s="17"/>
      <c r="C1772" s="8"/>
      <c r="D1772" s="41"/>
      <c r="E1772" s="9"/>
      <c r="F1772" s="9"/>
      <c r="G1772" s="78"/>
      <c r="H1772" s="50"/>
    </row>
    <row r="1773" spans="1:8" ht="12.75">
      <c r="A1773" s="66"/>
      <c r="B1773" s="17" t="s">
        <v>1263</v>
      </c>
      <c r="C1773" s="8"/>
      <c r="D1773" s="41"/>
      <c r="E1773" s="9"/>
      <c r="F1773" s="9"/>
      <c r="G1773" s="78"/>
      <c r="H1773" s="50"/>
    </row>
    <row r="1774" spans="1:8" ht="12.75">
      <c r="A1774" s="66" t="s">
        <v>1617</v>
      </c>
      <c r="B1774" s="7" t="s">
        <v>534</v>
      </c>
      <c r="C1774" s="8">
        <v>10</v>
      </c>
      <c r="D1774" s="41">
        <v>10</v>
      </c>
      <c r="E1774" s="9">
        <v>0</v>
      </c>
      <c r="F1774" s="46" t="str">
        <f>IF(E1774&gt;D1774,E1774-D1774," ")</f>
        <v> </v>
      </c>
      <c r="G1774" s="47">
        <f>IF(D1774&gt;E1774,D1774-E1774," ")</f>
        <v>10</v>
      </c>
      <c r="H1774" s="50">
        <v>10</v>
      </c>
    </row>
    <row r="1775" spans="1:8" ht="12.75">
      <c r="A1775" s="66"/>
      <c r="B1775" s="15" t="s">
        <v>601</v>
      </c>
      <c r="C1775" s="8"/>
      <c r="D1775" s="44">
        <f>SUM(D1774)</f>
        <v>10</v>
      </c>
      <c r="E1775" s="22">
        <f>SUM(E1774)</f>
        <v>0</v>
      </c>
      <c r="F1775" s="22"/>
      <c r="G1775" s="61">
        <f>SUM(G1774)</f>
        <v>10</v>
      </c>
      <c r="H1775" s="73">
        <f>SUM(H1774)</f>
        <v>10</v>
      </c>
    </row>
    <row r="1776" spans="2:8" ht="12.75">
      <c r="B1776" s="3"/>
      <c r="C1776" s="1"/>
      <c r="D1776" s="45"/>
      <c r="E1776" s="4"/>
      <c r="F1776" s="4"/>
      <c r="G1776" s="4"/>
      <c r="H1776" s="4"/>
    </row>
    <row r="1777" spans="1:8" ht="12.75">
      <c r="A1777" s="66"/>
      <c r="B1777" s="7"/>
      <c r="C1777" s="8"/>
      <c r="D1777" s="41"/>
      <c r="E1777" s="9"/>
      <c r="F1777" s="9"/>
      <c r="G1777" s="78"/>
      <c r="H1777" s="50"/>
    </row>
    <row r="1778" spans="1:8" ht="12.75">
      <c r="A1778" s="66"/>
      <c r="B1778" s="17" t="s">
        <v>1453</v>
      </c>
      <c r="C1778" s="8"/>
      <c r="D1778" s="41"/>
      <c r="E1778" s="9"/>
      <c r="F1778" s="9"/>
      <c r="G1778" s="78"/>
      <c r="H1778" s="50"/>
    </row>
    <row r="1779" spans="1:8" ht="12.75">
      <c r="A1779" s="66"/>
      <c r="B1779" s="17" t="s">
        <v>1452</v>
      </c>
      <c r="C1779" s="8"/>
      <c r="D1779" s="41"/>
      <c r="E1779" s="9"/>
      <c r="F1779" s="9"/>
      <c r="G1779" s="78"/>
      <c r="H1779" s="50"/>
    </row>
    <row r="1780" spans="1:8" ht="12.75">
      <c r="A1780" s="66"/>
      <c r="B1780" s="17" t="s">
        <v>1761</v>
      </c>
      <c r="C1780" s="8"/>
      <c r="D1780" s="41"/>
      <c r="E1780" s="9"/>
      <c r="F1780" s="9"/>
      <c r="G1780" s="78"/>
      <c r="H1780" s="50"/>
    </row>
    <row r="1781" spans="1:8" ht="12.75">
      <c r="A1781" s="66"/>
      <c r="B1781" s="17" t="s">
        <v>607</v>
      </c>
      <c r="C1781" s="8"/>
      <c r="D1781" s="41"/>
      <c r="E1781" s="9"/>
      <c r="F1781" s="9"/>
      <c r="G1781" s="78"/>
      <c r="H1781" s="50"/>
    </row>
    <row r="1782" spans="1:8" ht="12.75">
      <c r="A1782" s="66"/>
      <c r="B1782" s="7"/>
      <c r="C1782" s="8"/>
      <c r="D1782" s="41"/>
      <c r="E1782" s="9"/>
      <c r="F1782" s="9"/>
      <c r="G1782" s="78"/>
      <c r="H1782" s="50"/>
    </row>
    <row r="1783" spans="1:8" ht="12.75">
      <c r="A1783" s="66"/>
      <c r="B1783" s="17" t="s">
        <v>384</v>
      </c>
      <c r="C1783" s="8"/>
      <c r="D1783" s="41"/>
      <c r="E1783" s="9"/>
      <c r="F1783" s="9"/>
      <c r="G1783" s="78"/>
      <c r="H1783" s="50"/>
    </row>
    <row r="1784" spans="1:8" ht="12.75">
      <c r="A1784" s="64"/>
      <c r="B1784" s="17" t="s">
        <v>1766</v>
      </c>
      <c r="C1784" s="8"/>
      <c r="D1784" s="41"/>
      <c r="E1784" s="9"/>
      <c r="F1784" s="9"/>
      <c r="G1784" s="78"/>
      <c r="H1784" s="50"/>
    </row>
    <row r="1785" spans="1:8" ht="12.75">
      <c r="A1785" s="64"/>
      <c r="B1785" s="17" t="s">
        <v>607</v>
      </c>
      <c r="C1785" s="8"/>
      <c r="D1785" s="41"/>
      <c r="E1785" s="9"/>
      <c r="F1785" s="9"/>
      <c r="G1785" s="78"/>
      <c r="H1785" s="50"/>
    </row>
    <row r="1786" spans="1:8" ht="12.75">
      <c r="A1786" s="64"/>
      <c r="B1786" s="17"/>
      <c r="C1786" s="8"/>
      <c r="D1786" s="41"/>
      <c r="E1786" s="9"/>
      <c r="F1786" s="9"/>
      <c r="G1786" s="78"/>
      <c r="H1786" s="50"/>
    </row>
    <row r="1787" spans="1:8" ht="12.75">
      <c r="A1787" s="64"/>
      <c r="B1787" s="15" t="s">
        <v>1618</v>
      </c>
      <c r="C1787" s="8"/>
      <c r="D1787" s="41">
        <f>D1775</f>
        <v>10</v>
      </c>
      <c r="E1787" s="9">
        <f>E1775</f>
        <v>0</v>
      </c>
      <c r="F1787" s="9"/>
      <c r="G1787" s="78">
        <f>G1775</f>
        <v>10</v>
      </c>
      <c r="H1787" s="50">
        <f>H1775</f>
        <v>10</v>
      </c>
    </row>
    <row r="1788" spans="1:8" ht="12.75">
      <c r="A1788" s="64"/>
      <c r="B1788" s="17"/>
      <c r="C1788" s="8"/>
      <c r="D1788" s="41"/>
      <c r="E1788" s="9"/>
      <c r="F1788" s="9"/>
      <c r="G1788" s="78"/>
      <c r="H1788" s="50"/>
    </row>
    <row r="1789" spans="1:8" ht="12.75">
      <c r="A1789" s="64"/>
      <c r="B1789" s="17" t="s">
        <v>1767</v>
      </c>
      <c r="C1789" s="8"/>
      <c r="D1789" s="41"/>
      <c r="E1789" s="9"/>
      <c r="F1789" s="9"/>
      <c r="G1789" s="78"/>
      <c r="H1789" s="50"/>
    </row>
    <row r="1790" spans="1:8" ht="12.75">
      <c r="A1790" s="66" t="s">
        <v>1619</v>
      </c>
      <c r="B1790" s="7" t="s">
        <v>554</v>
      </c>
      <c r="C1790" s="8">
        <v>3235000</v>
      </c>
      <c r="D1790" s="41">
        <v>3429000</v>
      </c>
      <c r="E1790" s="9">
        <v>3428545.82</v>
      </c>
      <c r="F1790" s="46" t="str">
        <f aca="true" t="shared" si="100" ref="F1790:F1804">IF(E1790&gt;D1790,E1790-D1790," ")</f>
        <v> </v>
      </c>
      <c r="G1790" s="47">
        <f aca="true" t="shared" si="101" ref="G1790:G1804">IF(D1790&gt;E1790,D1790-E1790," ")</f>
        <v>454.18000000016764</v>
      </c>
      <c r="H1790" s="50">
        <v>454.18</v>
      </c>
    </row>
    <row r="1791" spans="1:8" ht="12.75">
      <c r="A1791" s="67" t="s">
        <v>536</v>
      </c>
      <c r="B1791" s="7" t="s">
        <v>555</v>
      </c>
      <c r="C1791" s="8">
        <v>1400000</v>
      </c>
      <c r="D1791" s="41">
        <v>1572000</v>
      </c>
      <c r="E1791" s="9">
        <v>1848611.8</v>
      </c>
      <c r="F1791" s="46">
        <f t="shared" si="100"/>
        <v>276611.80000000005</v>
      </c>
      <c r="G1791" s="47" t="str">
        <f t="shared" si="101"/>
        <v> </v>
      </c>
      <c r="H1791" s="50">
        <v>-276611.8</v>
      </c>
    </row>
    <row r="1792" spans="1:8" ht="12.75">
      <c r="A1792" s="67" t="s">
        <v>540</v>
      </c>
      <c r="B1792" s="7" t="s">
        <v>557</v>
      </c>
      <c r="C1792" s="8">
        <v>260000</v>
      </c>
      <c r="D1792" s="41">
        <v>277000</v>
      </c>
      <c r="E1792" s="9">
        <v>276912.3</v>
      </c>
      <c r="F1792" s="46" t="str">
        <f t="shared" si="100"/>
        <v> </v>
      </c>
      <c r="G1792" s="47">
        <f t="shared" si="101"/>
        <v>87.70000000001164</v>
      </c>
      <c r="H1792" s="50">
        <v>87.7</v>
      </c>
    </row>
    <row r="1793" spans="1:8" ht="12.75">
      <c r="A1793" s="67" t="s">
        <v>541</v>
      </c>
      <c r="B1793" s="7" t="s">
        <v>558</v>
      </c>
      <c r="C1793" s="8">
        <v>1293000</v>
      </c>
      <c r="D1793" s="41">
        <v>1593000</v>
      </c>
      <c r="E1793" s="9">
        <v>2010814.94</v>
      </c>
      <c r="F1793" s="46">
        <f t="shared" si="100"/>
        <v>417814.93999999994</v>
      </c>
      <c r="G1793" s="47" t="str">
        <f t="shared" si="101"/>
        <v> </v>
      </c>
      <c r="H1793" s="50">
        <v>-417814.94</v>
      </c>
    </row>
    <row r="1794" spans="1:8" ht="12.75">
      <c r="A1794" s="67" t="s">
        <v>577</v>
      </c>
      <c r="B1794" s="7" t="s">
        <v>1611</v>
      </c>
      <c r="C1794" s="8">
        <v>12600000</v>
      </c>
      <c r="D1794" s="41">
        <v>13343000</v>
      </c>
      <c r="E1794" s="9">
        <v>14425864.86</v>
      </c>
      <c r="F1794" s="46">
        <f t="shared" si="100"/>
        <v>1082864.8599999994</v>
      </c>
      <c r="G1794" s="47" t="str">
        <f t="shared" si="101"/>
        <v> </v>
      </c>
      <c r="H1794" s="50">
        <v>-1082864.86</v>
      </c>
    </row>
    <row r="1795" spans="1:8" ht="12.75">
      <c r="A1795" s="67" t="s">
        <v>542</v>
      </c>
      <c r="B1795" s="7" t="s">
        <v>581</v>
      </c>
      <c r="C1795" s="8">
        <v>375000</v>
      </c>
      <c r="D1795" s="41">
        <v>305700</v>
      </c>
      <c r="E1795" s="9">
        <v>285167.73</v>
      </c>
      <c r="F1795" s="46" t="str">
        <f t="shared" si="100"/>
        <v> </v>
      </c>
      <c r="G1795" s="47">
        <f t="shared" si="101"/>
        <v>20532.27000000002</v>
      </c>
      <c r="H1795" s="50">
        <v>20532.27</v>
      </c>
    </row>
    <row r="1796" spans="1:8" ht="12.75">
      <c r="A1796" s="67" t="s">
        <v>544</v>
      </c>
      <c r="B1796" s="7" t="s">
        <v>1353</v>
      </c>
      <c r="C1796" s="8"/>
      <c r="D1796" s="41"/>
      <c r="E1796" s="9"/>
      <c r="F1796" s="46" t="str">
        <f t="shared" si="100"/>
        <v> </v>
      </c>
      <c r="G1796" s="47" t="str">
        <f t="shared" si="101"/>
        <v> </v>
      </c>
      <c r="H1796" s="50"/>
    </row>
    <row r="1797" spans="1:8" ht="12.75">
      <c r="A1797" s="67"/>
      <c r="B1797" s="7" t="s">
        <v>790</v>
      </c>
      <c r="C1797" s="8">
        <v>10</v>
      </c>
      <c r="D1797" s="41">
        <v>10</v>
      </c>
      <c r="E1797" s="9">
        <v>0</v>
      </c>
      <c r="F1797" s="46" t="str">
        <f t="shared" si="100"/>
        <v> </v>
      </c>
      <c r="G1797" s="47">
        <f t="shared" si="101"/>
        <v>10</v>
      </c>
      <c r="H1797" s="50">
        <v>10</v>
      </c>
    </row>
    <row r="1798" spans="1:8" ht="12.75">
      <c r="A1798" s="67" t="s">
        <v>546</v>
      </c>
      <c r="B1798" s="7" t="s">
        <v>562</v>
      </c>
      <c r="C1798" s="8">
        <v>223000</v>
      </c>
      <c r="D1798" s="41">
        <v>214250</v>
      </c>
      <c r="E1798" s="9">
        <v>211839.01</v>
      </c>
      <c r="F1798" s="46" t="str">
        <f t="shared" si="100"/>
        <v> </v>
      </c>
      <c r="G1798" s="47">
        <f t="shared" si="101"/>
        <v>2410.9899999999907</v>
      </c>
      <c r="H1798" s="50">
        <v>2410.99</v>
      </c>
    </row>
    <row r="1799" spans="1:8" ht="12.75">
      <c r="A1799" s="67" t="s">
        <v>547</v>
      </c>
      <c r="B1799" s="7" t="s">
        <v>563</v>
      </c>
      <c r="C1799" s="8">
        <v>35000</v>
      </c>
      <c r="D1799" s="41">
        <v>35000</v>
      </c>
      <c r="E1799" s="9">
        <v>24135.7</v>
      </c>
      <c r="F1799" s="46" t="str">
        <f t="shared" si="100"/>
        <v> </v>
      </c>
      <c r="G1799" s="47">
        <f t="shared" si="101"/>
        <v>10864.3</v>
      </c>
      <c r="H1799" s="50">
        <v>10864.3</v>
      </c>
    </row>
    <row r="1800" spans="1:8" ht="12.75">
      <c r="A1800" s="67" t="s">
        <v>548</v>
      </c>
      <c r="B1800" s="7" t="s">
        <v>564</v>
      </c>
      <c r="C1800" s="8">
        <v>52000</v>
      </c>
      <c r="D1800" s="41">
        <v>51700</v>
      </c>
      <c r="E1800" s="9">
        <v>49851.53</v>
      </c>
      <c r="F1800" s="46" t="str">
        <f t="shared" si="100"/>
        <v> </v>
      </c>
      <c r="G1800" s="47">
        <f t="shared" si="101"/>
        <v>1848.4700000000012</v>
      </c>
      <c r="H1800" s="50">
        <v>1848.47</v>
      </c>
    </row>
    <row r="1801" spans="1:8" ht="12.75">
      <c r="A1801" s="67" t="s">
        <v>549</v>
      </c>
      <c r="B1801" s="7" t="s">
        <v>565</v>
      </c>
      <c r="C1801" s="8">
        <v>7000</v>
      </c>
      <c r="D1801" s="41">
        <v>7000</v>
      </c>
      <c r="E1801" s="9">
        <v>6999.79</v>
      </c>
      <c r="F1801" s="46" t="str">
        <f t="shared" si="100"/>
        <v> </v>
      </c>
      <c r="G1801" s="47">
        <f t="shared" si="101"/>
        <v>0.21000000000003638</v>
      </c>
      <c r="H1801" s="50">
        <v>0.21</v>
      </c>
    </row>
    <row r="1802" spans="1:8" ht="12.75">
      <c r="A1802" s="67" t="s">
        <v>552</v>
      </c>
      <c r="B1802" s="7" t="s">
        <v>582</v>
      </c>
      <c r="C1802" s="8">
        <v>100000</v>
      </c>
      <c r="D1802" s="41">
        <v>100300</v>
      </c>
      <c r="E1802" s="9">
        <v>100258.48</v>
      </c>
      <c r="F1802" s="46" t="str">
        <f t="shared" si="100"/>
        <v> </v>
      </c>
      <c r="G1802" s="47">
        <f t="shared" si="101"/>
        <v>41.520000000004075</v>
      </c>
      <c r="H1802" s="50">
        <v>41.52</v>
      </c>
    </row>
    <row r="1803" spans="1:8" ht="12.75">
      <c r="A1803" s="67" t="s">
        <v>553</v>
      </c>
      <c r="B1803" s="7" t="s">
        <v>568</v>
      </c>
      <c r="C1803" s="8">
        <v>150000</v>
      </c>
      <c r="D1803" s="41">
        <v>202300</v>
      </c>
      <c r="E1803" s="9">
        <v>201634.45</v>
      </c>
      <c r="F1803" s="46" t="str">
        <f t="shared" si="100"/>
        <v> </v>
      </c>
      <c r="G1803" s="47">
        <f t="shared" si="101"/>
        <v>665.5499999999884</v>
      </c>
      <c r="H1803" s="50">
        <v>665.55</v>
      </c>
    </row>
    <row r="1804" spans="1:8" ht="12.75">
      <c r="A1804" s="67" t="s">
        <v>1327</v>
      </c>
      <c r="B1804" s="7" t="s">
        <v>1347</v>
      </c>
      <c r="C1804" s="8">
        <v>2000000</v>
      </c>
      <c r="D1804" s="41">
        <v>2000000</v>
      </c>
      <c r="E1804" s="9">
        <v>2015448.58</v>
      </c>
      <c r="F1804" s="46">
        <f t="shared" si="100"/>
        <v>15448.580000000075</v>
      </c>
      <c r="G1804" s="47" t="str">
        <f t="shared" si="101"/>
        <v> </v>
      </c>
      <c r="H1804" s="50">
        <v>-15448.58</v>
      </c>
    </row>
    <row r="1805" spans="1:8" ht="12.75">
      <c r="A1805" s="64"/>
      <c r="B1805" s="7"/>
      <c r="C1805" s="8"/>
      <c r="D1805" s="41"/>
      <c r="E1805" s="9"/>
      <c r="F1805" s="9"/>
      <c r="G1805" s="78"/>
      <c r="H1805" s="50"/>
    </row>
    <row r="1806" spans="1:8" ht="12.75">
      <c r="A1806" s="64"/>
      <c r="B1806" s="14" t="s">
        <v>385</v>
      </c>
      <c r="C1806" s="8">
        <v>21730020</v>
      </c>
      <c r="D1806" s="42"/>
      <c r="E1806" s="23"/>
      <c r="F1806" s="23"/>
      <c r="G1806" s="79"/>
      <c r="H1806" s="71"/>
    </row>
    <row r="1807" spans="1:8" ht="12.75">
      <c r="A1807" s="64"/>
      <c r="B1807" s="14" t="s">
        <v>1765</v>
      </c>
      <c r="C1807" s="8"/>
      <c r="D1807" s="43">
        <f>SUM(D1787:D1804)</f>
        <v>23130270</v>
      </c>
      <c r="E1807" s="21">
        <f>SUM(E1787:E1804)</f>
        <v>24886084.990000002</v>
      </c>
      <c r="F1807" s="21">
        <f>SUM(F1787:F1804)</f>
        <v>1792740.1799999995</v>
      </c>
      <c r="G1807" s="80">
        <f>SUM(G1787:G1804)</f>
        <v>36925.190000000184</v>
      </c>
      <c r="H1807" s="72">
        <f>SUM(H1787:H1804)</f>
        <v>-1755814.9900000002</v>
      </c>
    </row>
    <row r="1808" spans="1:8" ht="12.75">
      <c r="A1808" s="64"/>
      <c r="B1808" s="7"/>
      <c r="C1808" s="8"/>
      <c r="D1808" s="41"/>
      <c r="E1808" s="9"/>
      <c r="F1808" s="9"/>
      <c r="G1808" s="78"/>
      <c r="H1808" s="50"/>
    </row>
    <row r="1809" spans="1:8" ht="12.75">
      <c r="A1809" s="64"/>
      <c r="B1809" s="17" t="s">
        <v>386</v>
      </c>
      <c r="C1809" s="8"/>
      <c r="D1809" s="41"/>
      <c r="E1809" s="9"/>
      <c r="F1809" s="9"/>
      <c r="G1809" s="78"/>
      <c r="H1809" s="50"/>
    </row>
    <row r="1810" spans="1:8" ht="12.75">
      <c r="A1810" s="64"/>
      <c r="B1810" s="7"/>
      <c r="C1810" s="8"/>
      <c r="D1810" s="41"/>
      <c r="E1810" s="9"/>
      <c r="F1810" s="9"/>
      <c r="G1810" s="78"/>
      <c r="H1810" s="50"/>
    </row>
    <row r="1811" spans="1:8" ht="12.75">
      <c r="A1811" s="64"/>
      <c r="B1811" s="17" t="s">
        <v>1263</v>
      </c>
      <c r="C1811" s="8"/>
      <c r="D1811" s="41"/>
      <c r="E1811" s="9"/>
      <c r="F1811" s="9"/>
      <c r="G1811" s="78"/>
      <c r="H1811" s="50"/>
    </row>
    <row r="1812" spans="1:8" ht="12.75">
      <c r="A1812" s="66" t="s">
        <v>1620</v>
      </c>
      <c r="B1812" s="7" t="s">
        <v>534</v>
      </c>
      <c r="C1812" s="8">
        <v>10</v>
      </c>
      <c r="D1812" s="41">
        <v>10</v>
      </c>
      <c r="E1812" s="9">
        <v>0</v>
      </c>
      <c r="F1812" s="46" t="str">
        <f>IF(E1812&gt;D1812,E1812-D1812," ")</f>
        <v> </v>
      </c>
      <c r="G1812" s="47">
        <f>IF(D1812&gt;E1812,D1812-E1812," ")</f>
        <v>10</v>
      </c>
      <c r="H1812" s="50">
        <v>10</v>
      </c>
    </row>
    <row r="1813" spans="1:8" ht="12.75">
      <c r="A1813" s="64"/>
      <c r="B1813" s="7"/>
      <c r="C1813" s="8"/>
      <c r="D1813" s="41"/>
      <c r="E1813" s="9"/>
      <c r="F1813" s="9"/>
      <c r="G1813" s="78"/>
      <c r="H1813" s="50"/>
    </row>
    <row r="1814" spans="1:8" ht="12.75">
      <c r="A1814" s="64"/>
      <c r="B1814" s="17" t="s">
        <v>1264</v>
      </c>
      <c r="C1814" s="8"/>
      <c r="D1814" s="41"/>
      <c r="E1814" s="9"/>
      <c r="F1814" s="9"/>
      <c r="G1814" s="78"/>
      <c r="H1814" s="50"/>
    </row>
    <row r="1815" spans="1:8" ht="12.75">
      <c r="A1815" s="66" t="s">
        <v>1621</v>
      </c>
      <c r="B1815" s="7" t="s">
        <v>554</v>
      </c>
      <c r="C1815" s="8">
        <v>8000000</v>
      </c>
      <c r="D1815" s="41">
        <v>8471000</v>
      </c>
      <c r="E1815" s="9">
        <v>8470668.51</v>
      </c>
      <c r="F1815" s="46" t="str">
        <f aca="true" t="shared" si="102" ref="F1815:F1828">IF(E1815&gt;D1815,E1815-D1815," ")</f>
        <v> </v>
      </c>
      <c r="G1815" s="47">
        <f aca="true" t="shared" si="103" ref="G1815:G1828">IF(D1815&gt;E1815,D1815-E1815," ")</f>
        <v>331.4900000002235</v>
      </c>
      <c r="H1815" s="50">
        <v>331.49</v>
      </c>
    </row>
    <row r="1816" spans="1:8" ht="12.75">
      <c r="A1816" s="67" t="s">
        <v>536</v>
      </c>
      <c r="B1816" s="7" t="s">
        <v>555</v>
      </c>
      <c r="C1816" s="8">
        <v>700000</v>
      </c>
      <c r="D1816" s="41">
        <v>598000</v>
      </c>
      <c r="E1816" s="9">
        <v>597463.17</v>
      </c>
      <c r="F1816" s="46" t="str">
        <f t="shared" si="102"/>
        <v> </v>
      </c>
      <c r="G1816" s="47">
        <f t="shared" si="103"/>
        <v>536.8299999999581</v>
      </c>
      <c r="H1816" s="50">
        <v>536.83</v>
      </c>
    </row>
    <row r="1817" spans="1:8" ht="12.75">
      <c r="A1817" s="67" t="s">
        <v>540</v>
      </c>
      <c r="B1817" s="7" t="s">
        <v>557</v>
      </c>
      <c r="C1817" s="8">
        <v>270000</v>
      </c>
      <c r="D1817" s="41">
        <v>270000</v>
      </c>
      <c r="E1817" s="9">
        <v>166486.67</v>
      </c>
      <c r="F1817" s="46" t="str">
        <f t="shared" si="102"/>
        <v> </v>
      </c>
      <c r="G1817" s="47">
        <f t="shared" si="103"/>
        <v>103513.32999999999</v>
      </c>
      <c r="H1817" s="50">
        <v>103513.33</v>
      </c>
    </row>
    <row r="1818" spans="1:8" ht="12.75">
      <c r="A1818" s="67" t="s">
        <v>541</v>
      </c>
      <c r="B1818" s="7" t="s">
        <v>558</v>
      </c>
      <c r="C1818" s="8">
        <v>700000</v>
      </c>
      <c r="D1818" s="41">
        <v>897500</v>
      </c>
      <c r="E1818" s="9">
        <v>1468205.3</v>
      </c>
      <c r="F1818" s="46">
        <f t="shared" si="102"/>
        <v>570705.3</v>
      </c>
      <c r="G1818" s="47" t="str">
        <f t="shared" si="103"/>
        <v> </v>
      </c>
      <c r="H1818" s="50">
        <v>-570705.3</v>
      </c>
    </row>
    <row r="1819" spans="1:8" ht="12.75">
      <c r="A1819" s="67" t="s">
        <v>577</v>
      </c>
      <c r="B1819" s="7" t="s">
        <v>1611</v>
      </c>
      <c r="C1819" s="8">
        <v>4800000</v>
      </c>
      <c r="D1819" s="41">
        <v>5370000</v>
      </c>
      <c r="E1819" s="9">
        <v>5813841.03</v>
      </c>
      <c r="F1819" s="46">
        <f t="shared" si="102"/>
        <v>443841.03000000026</v>
      </c>
      <c r="G1819" s="47" t="str">
        <f t="shared" si="103"/>
        <v> </v>
      </c>
      <c r="H1819" s="50">
        <v>-443841.03</v>
      </c>
    </row>
    <row r="1820" spans="1:8" ht="12.75">
      <c r="A1820" s="67" t="s">
        <v>542</v>
      </c>
      <c r="B1820" s="7" t="s">
        <v>581</v>
      </c>
      <c r="C1820" s="8">
        <v>500000</v>
      </c>
      <c r="D1820" s="41">
        <v>673000</v>
      </c>
      <c r="E1820" s="9">
        <v>851813.54</v>
      </c>
      <c r="F1820" s="46">
        <f t="shared" si="102"/>
        <v>178813.54000000004</v>
      </c>
      <c r="G1820" s="47" t="str">
        <f t="shared" si="103"/>
        <v> </v>
      </c>
      <c r="H1820" s="50">
        <v>-178813.54</v>
      </c>
    </row>
    <row r="1821" spans="1:8" ht="12.75">
      <c r="A1821" s="67" t="s">
        <v>544</v>
      </c>
      <c r="B1821" s="7" t="s">
        <v>1353</v>
      </c>
      <c r="C1821" s="8"/>
      <c r="D1821" s="41"/>
      <c r="E1821" s="9"/>
      <c r="F1821" s="46" t="str">
        <f t="shared" si="102"/>
        <v> </v>
      </c>
      <c r="G1821" s="47" t="str">
        <f t="shared" si="103"/>
        <v> </v>
      </c>
      <c r="H1821" s="50"/>
    </row>
    <row r="1822" spans="1:8" ht="12.75">
      <c r="A1822" s="67"/>
      <c r="B1822" s="7" t="s">
        <v>790</v>
      </c>
      <c r="C1822" s="8">
        <v>150000</v>
      </c>
      <c r="D1822" s="41">
        <v>4200</v>
      </c>
      <c r="E1822" s="9">
        <v>0</v>
      </c>
      <c r="F1822" s="46" t="str">
        <f t="shared" si="102"/>
        <v> </v>
      </c>
      <c r="G1822" s="47">
        <f t="shared" si="103"/>
        <v>4200</v>
      </c>
      <c r="H1822" s="50">
        <v>4200</v>
      </c>
    </row>
    <row r="1823" spans="1:8" ht="12.75">
      <c r="A1823" s="67" t="s">
        <v>546</v>
      </c>
      <c r="B1823" s="7" t="s">
        <v>562</v>
      </c>
      <c r="C1823" s="8">
        <v>285000</v>
      </c>
      <c r="D1823" s="41">
        <v>395300</v>
      </c>
      <c r="E1823" s="9">
        <v>452120.61</v>
      </c>
      <c r="F1823" s="46">
        <f t="shared" si="102"/>
        <v>56820.609999999986</v>
      </c>
      <c r="G1823" s="47" t="str">
        <f t="shared" si="103"/>
        <v> </v>
      </c>
      <c r="H1823" s="50">
        <v>-56820.61</v>
      </c>
    </row>
    <row r="1824" spans="1:8" ht="12.75">
      <c r="A1824" s="67" t="s">
        <v>548</v>
      </c>
      <c r="B1824" s="7" t="s">
        <v>564</v>
      </c>
      <c r="C1824" s="8">
        <v>135000</v>
      </c>
      <c r="D1824" s="41">
        <v>170500</v>
      </c>
      <c r="E1824" s="9">
        <v>189235.58</v>
      </c>
      <c r="F1824" s="46">
        <f t="shared" si="102"/>
        <v>18735.579999999987</v>
      </c>
      <c r="G1824" s="47" t="str">
        <f t="shared" si="103"/>
        <v> </v>
      </c>
      <c r="H1824" s="50">
        <v>-18735.58</v>
      </c>
    </row>
    <row r="1825" spans="1:8" ht="12.75">
      <c r="A1825" s="67" t="s">
        <v>549</v>
      </c>
      <c r="B1825" s="7" t="s">
        <v>565</v>
      </c>
      <c r="C1825" s="8">
        <v>20000</v>
      </c>
      <c r="D1825" s="41">
        <v>20000</v>
      </c>
      <c r="E1825" s="9">
        <v>10551.84</v>
      </c>
      <c r="F1825" s="46" t="str">
        <f t="shared" si="102"/>
        <v> </v>
      </c>
      <c r="G1825" s="47">
        <f t="shared" si="103"/>
        <v>9448.16</v>
      </c>
      <c r="H1825" s="50">
        <v>9448.16</v>
      </c>
    </row>
    <row r="1826" spans="1:8" ht="12.75">
      <c r="A1826" s="67" t="s">
        <v>552</v>
      </c>
      <c r="B1826" s="7" t="s">
        <v>582</v>
      </c>
      <c r="C1826" s="8">
        <v>175000</v>
      </c>
      <c r="D1826" s="41">
        <v>190200</v>
      </c>
      <c r="E1826" s="9">
        <v>209156.25</v>
      </c>
      <c r="F1826" s="46">
        <f t="shared" si="102"/>
        <v>18956.25</v>
      </c>
      <c r="G1826" s="47" t="str">
        <f t="shared" si="103"/>
        <v> </v>
      </c>
      <c r="H1826" s="50">
        <v>-18956.25</v>
      </c>
    </row>
    <row r="1827" spans="1:8" ht="12.75">
      <c r="A1827" s="67" t="s">
        <v>553</v>
      </c>
      <c r="B1827" s="7" t="s">
        <v>568</v>
      </c>
      <c r="C1827" s="8">
        <v>150000</v>
      </c>
      <c r="D1827" s="41">
        <v>174200</v>
      </c>
      <c r="E1827" s="9">
        <v>174008.63</v>
      </c>
      <c r="F1827" s="46" t="str">
        <f t="shared" si="102"/>
        <v> </v>
      </c>
      <c r="G1827" s="47">
        <f t="shared" si="103"/>
        <v>191.36999999999534</v>
      </c>
      <c r="H1827" s="50">
        <v>191.37</v>
      </c>
    </row>
    <row r="1828" spans="1:8" ht="12.75">
      <c r="A1828" s="67" t="s">
        <v>1327</v>
      </c>
      <c r="B1828" s="7" t="s">
        <v>1347</v>
      </c>
      <c r="C1828" s="8">
        <v>575000</v>
      </c>
      <c r="D1828" s="41">
        <v>353300</v>
      </c>
      <c r="E1828" s="9">
        <v>348542.93</v>
      </c>
      <c r="F1828" s="46" t="str">
        <f t="shared" si="102"/>
        <v> </v>
      </c>
      <c r="G1828" s="47">
        <f t="shared" si="103"/>
        <v>4757.070000000007</v>
      </c>
      <c r="H1828" s="50">
        <v>4757.07</v>
      </c>
    </row>
    <row r="1829" spans="1:8" ht="12.75">
      <c r="A1829" s="67"/>
      <c r="B1829" s="7"/>
      <c r="C1829" s="8"/>
      <c r="D1829" s="41"/>
      <c r="E1829" s="9"/>
      <c r="F1829" s="9"/>
      <c r="G1829" s="78"/>
      <c r="H1829" s="50"/>
    </row>
    <row r="1830" spans="1:8" ht="12.75">
      <c r="A1830" s="67"/>
      <c r="B1830" s="14" t="s">
        <v>394</v>
      </c>
      <c r="C1830" s="8"/>
      <c r="D1830" s="42"/>
      <c r="E1830" s="23"/>
      <c r="F1830" s="23"/>
      <c r="G1830" s="79"/>
      <c r="H1830" s="71"/>
    </row>
    <row r="1831" spans="1:8" ht="12.75">
      <c r="A1831" s="64"/>
      <c r="B1831" s="14" t="s">
        <v>1622</v>
      </c>
      <c r="C1831" s="8">
        <v>16460010</v>
      </c>
      <c r="D1831" s="43">
        <f>SUM(D1812:D1829)</f>
        <v>17587210</v>
      </c>
      <c r="E1831" s="21">
        <f>SUM(E1812:E1829)</f>
        <v>18752094.059999995</v>
      </c>
      <c r="F1831" s="21">
        <f>SUM(F1812:F1829)</f>
        <v>1287872.3100000005</v>
      </c>
      <c r="G1831" s="80">
        <f>SUM(G1812:G1829)</f>
        <v>122988.25000000017</v>
      </c>
      <c r="H1831" s="72">
        <f>SUM(H1812:H1829)</f>
        <v>-1164884.06</v>
      </c>
    </row>
    <row r="1832" spans="1:8" ht="12.75">
      <c r="A1832" s="2"/>
      <c r="B1832" s="54"/>
      <c r="C1832" s="1"/>
      <c r="D1832" s="45"/>
      <c r="E1832" s="4"/>
      <c r="F1832" s="4"/>
      <c r="G1832" s="4"/>
      <c r="H1832" s="50"/>
    </row>
    <row r="1833" spans="1:8" ht="12.75">
      <c r="A1833" s="2"/>
      <c r="B1833" s="54"/>
      <c r="C1833" s="1"/>
      <c r="D1833" s="45"/>
      <c r="E1833" s="4"/>
      <c r="F1833" s="4"/>
      <c r="G1833" s="4"/>
      <c r="H1833" s="50"/>
    </row>
    <row r="1834" spans="1:8" ht="12.75">
      <c r="A1834" s="64"/>
      <c r="B1834" s="14"/>
      <c r="C1834" s="8"/>
      <c r="D1834" s="41"/>
      <c r="E1834" s="9"/>
      <c r="F1834" s="9"/>
      <c r="G1834" s="78"/>
      <c r="H1834" s="50"/>
    </row>
    <row r="1835" spans="1:8" ht="12.75">
      <c r="A1835" s="64"/>
      <c r="B1835" s="17" t="s">
        <v>1453</v>
      </c>
      <c r="C1835" s="8"/>
      <c r="D1835" s="41"/>
      <c r="E1835" s="9"/>
      <c r="F1835" s="9"/>
      <c r="G1835" s="78"/>
      <c r="H1835" s="50"/>
    </row>
    <row r="1836" spans="1:8" ht="12.75">
      <c r="A1836" s="64"/>
      <c r="B1836" s="17" t="s">
        <v>1452</v>
      </c>
      <c r="C1836" s="8"/>
      <c r="D1836" s="41"/>
      <c r="E1836" s="9"/>
      <c r="F1836" s="9"/>
      <c r="G1836" s="78"/>
      <c r="H1836" s="50"/>
    </row>
    <row r="1837" spans="1:8" ht="12.75">
      <c r="A1837" s="64"/>
      <c r="B1837" s="17" t="s">
        <v>1768</v>
      </c>
      <c r="C1837" s="8"/>
      <c r="D1837" s="41"/>
      <c r="E1837" s="9"/>
      <c r="F1837" s="9"/>
      <c r="G1837" s="78"/>
      <c r="H1837" s="50"/>
    </row>
    <row r="1838" spans="1:8" ht="12.75">
      <c r="A1838" s="64"/>
      <c r="B1838" s="17" t="s">
        <v>607</v>
      </c>
      <c r="C1838" s="8"/>
      <c r="D1838" s="41"/>
      <c r="E1838" s="9"/>
      <c r="F1838" s="9"/>
      <c r="G1838" s="78"/>
      <c r="H1838" s="50"/>
    </row>
    <row r="1839" spans="1:8" ht="12.75">
      <c r="A1839" s="64"/>
      <c r="B1839" s="7"/>
      <c r="C1839" s="8"/>
      <c r="D1839" s="41"/>
      <c r="E1839" s="9"/>
      <c r="F1839" s="9"/>
      <c r="G1839" s="78"/>
      <c r="H1839" s="50"/>
    </row>
    <row r="1840" spans="1:8" ht="12.75">
      <c r="A1840" s="64"/>
      <c r="B1840" s="17" t="s">
        <v>387</v>
      </c>
      <c r="C1840" s="8"/>
      <c r="D1840" s="41"/>
      <c r="E1840" s="9"/>
      <c r="F1840" s="9"/>
      <c r="G1840" s="78"/>
      <c r="H1840" s="50"/>
    </row>
    <row r="1841" spans="1:8" ht="12.75">
      <c r="A1841" s="64"/>
      <c r="B1841" s="17" t="s">
        <v>388</v>
      </c>
      <c r="C1841" s="8"/>
      <c r="D1841" s="41"/>
      <c r="E1841" s="9"/>
      <c r="F1841" s="9"/>
      <c r="G1841" s="78"/>
      <c r="H1841" s="50"/>
    </row>
    <row r="1842" spans="1:8" ht="12.75">
      <c r="A1842" s="64"/>
      <c r="B1842" s="17"/>
      <c r="C1842" s="8"/>
      <c r="D1842" s="41"/>
      <c r="E1842" s="9"/>
      <c r="F1842" s="9"/>
      <c r="G1842" s="78"/>
      <c r="H1842" s="50"/>
    </row>
    <row r="1843" spans="1:8" ht="12.75">
      <c r="A1843" s="64"/>
      <c r="B1843" s="17" t="s">
        <v>1263</v>
      </c>
      <c r="C1843" s="8"/>
      <c r="D1843" s="41"/>
      <c r="E1843" s="9"/>
      <c r="F1843" s="9"/>
      <c r="G1843" s="78"/>
      <c r="H1843" s="50"/>
    </row>
    <row r="1844" spans="1:8" ht="12.75">
      <c r="A1844" s="66" t="s">
        <v>1623</v>
      </c>
      <c r="B1844" s="7" t="s">
        <v>534</v>
      </c>
      <c r="C1844" s="8">
        <v>10</v>
      </c>
      <c r="D1844" s="41">
        <v>10</v>
      </c>
      <c r="E1844" s="9">
        <v>0</v>
      </c>
      <c r="F1844" s="46" t="str">
        <f>IF(E1844&gt;D1844,E1844-D1844," ")</f>
        <v> </v>
      </c>
      <c r="G1844" s="47">
        <f>IF(D1844&gt;E1844,D1844-E1844," ")</f>
        <v>10</v>
      </c>
      <c r="H1844" s="50">
        <v>10</v>
      </c>
    </row>
    <row r="1845" spans="1:8" ht="12.75">
      <c r="A1845" s="64"/>
      <c r="B1845" s="7"/>
      <c r="C1845" s="8"/>
      <c r="D1845" s="41"/>
      <c r="E1845" s="9"/>
      <c r="F1845" s="9"/>
      <c r="G1845" s="78"/>
      <c r="H1845" s="50"/>
    </row>
    <row r="1846" spans="1:8" ht="12.75">
      <c r="A1846" s="64"/>
      <c r="B1846" s="17" t="s">
        <v>1264</v>
      </c>
      <c r="C1846" s="8"/>
      <c r="D1846" s="41"/>
      <c r="E1846" s="9"/>
      <c r="F1846" s="9"/>
      <c r="G1846" s="78"/>
      <c r="H1846" s="50"/>
    </row>
    <row r="1847" spans="1:8" ht="12.75">
      <c r="A1847" s="66" t="s">
        <v>1624</v>
      </c>
      <c r="B1847" s="7" t="s">
        <v>554</v>
      </c>
      <c r="C1847" s="8">
        <v>1520000</v>
      </c>
      <c r="D1847" s="41">
        <v>1566500</v>
      </c>
      <c r="E1847" s="9">
        <v>1566039.48</v>
      </c>
      <c r="F1847" s="46" t="str">
        <f aca="true" t="shared" si="104" ref="F1847:F1861">IF(E1847&gt;D1847,E1847-D1847," ")</f>
        <v> </v>
      </c>
      <c r="G1847" s="47">
        <f aca="true" t="shared" si="105" ref="G1847:G1861">IF(D1847&gt;E1847,D1847-E1847," ")</f>
        <v>460.5200000000186</v>
      </c>
      <c r="H1847" s="50">
        <v>460.52</v>
      </c>
    </row>
    <row r="1848" spans="1:8" ht="12.75">
      <c r="A1848" s="67" t="s">
        <v>536</v>
      </c>
      <c r="B1848" s="7" t="s">
        <v>555</v>
      </c>
      <c r="C1848" s="8">
        <v>175000</v>
      </c>
      <c r="D1848" s="41">
        <v>144900</v>
      </c>
      <c r="E1848" s="9">
        <v>144062.45</v>
      </c>
      <c r="F1848" s="46" t="str">
        <f t="shared" si="104"/>
        <v> </v>
      </c>
      <c r="G1848" s="47">
        <f t="shared" si="105"/>
        <v>837.5499999999884</v>
      </c>
      <c r="H1848" s="50">
        <v>837.55</v>
      </c>
    </row>
    <row r="1849" spans="1:8" ht="12.75">
      <c r="A1849" s="67" t="s">
        <v>540</v>
      </c>
      <c r="B1849" s="7" t="s">
        <v>557</v>
      </c>
      <c r="C1849" s="8">
        <v>65000</v>
      </c>
      <c r="D1849" s="41">
        <v>65000</v>
      </c>
      <c r="E1849" s="9">
        <v>93545.37</v>
      </c>
      <c r="F1849" s="46">
        <f t="shared" si="104"/>
        <v>28545.369999999995</v>
      </c>
      <c r="G1849" s="47" t="str">
        <f t="shared" si="105"/>
        <v> </v>
      </c>
      <c r="H1849" s="50">
        <v>-28545.37</v>
      </c>
    </row>
    <row r="1850" spans="1:8" ht="12.75">
      <c r="A1850" s="67" t="s">
        <v>541</v>
      </c>
      <c r="B1850" s="7" t="s">
        <v>558</v>
      </c>
      <c r="C1850" s="8">
        <v>320000</v>
      </c>
      <c r="D1850" s="41">
        <v>296400</v>
      </c>
      <c r="E1850" s="9">
        <v>448406.34</v>
      </c>
      <c r="F1850" s="46">
        <f t="shared" si="104"/>
        <v>152006.34000000003</v>
      </c>
      <c r="G1850" s="47" t="str">
        <f t="shared" si="105"/>
        <v> </v>
      </c>
      <c r="H1850" s="50">
        <v>-152006.34</v>
      </c>
    </row>
    <row r="1851" spans="1:8" ht="12.75">
      <c r="A1851" s="67" t="s">
        <v>577</v>
      </c>
      <c r="B1851" s="7" t="s">
        <v>1611</v>
      </c>
      <c r="C1851" s="8">
        <v>1500000</v>
      </c>
      <c r="D1851" s="41">
        <v>1500600</v>
      </c>
      <c r="E1851" s="9">
        <v>2030571.57</v>
      </c>
      <c r="F1851" s="46">
        <f t="shared" si="104"/>
        <v>529971.5700000001</v>
      </c>
      <c r="G1851" s="47" t="str">
        <f t="shared" si="105"/>
        <v> </v>
      </c>
      <c r="H1851" s="50">
        <v>-529971.57</v>
      </c>
    </row>
    <row r="1852" spans="1:8" ht="12.75">
      <c r="A1852" s="67" t="s">
        <v>542</v>
      </c>
      <c r="B1852" s="7" t="s">
        <v>581</v>
      </c>
      <c r="C1852" s="8">
        <v>215000</v>
      </c>
      <c r="D1852" s="41">
        <v>224000</v>
      </c>
      <c r="E1852" s="9">
        <v>223517.16</v>
      </c>
      <c r="F1852" s="46" t="str">
        <f t="shared" si="104"/>
        <v> </v>
      </c>
      <c r="G1852" s="47">
        <f t="shared" si="105"/>
        <v>482.8399999999965</v>
      </c>
      <c r="H1852" s="50">
        <v>482.84</v>
      </c>
    </row>
    <row r="1853" spans="1:8" ht="12.75">
      <c r="A1853" s="67" t="s">
        <v>544</v>
      </c>
      <c r="B1853" s="7" t="s">
        <v>1353</v>
      </c>
      <c r="C1853" s="8"/>
      <c r="D1853" s="41"/>
      <c r="E1853" s="9"/>
      <c r="F1853" s="46" t="str">
        <f t="shared" si="104"/>
        <v> </v>
      </c>
      <c r="G1853" s="47" t="str">
        <f t="shared" si="105"/>
        <v> </v>
      </c>
      <c r="H1853" s="50"/>
    </row>
    <row r="1854" spans="1:8" ht="12.75">
      <c r="A1854" s="67"/>
      <c r="B1854" s="7" t="s">
        <v>790</v>
      </c>
      <c r="C1854" s="8">
        <v>50000</v>
      </c>
      <c r="D1854" s="41">
        <v>103100</v>
      </c>
      <c r="E1854" s="9">
        <v>106117.36</v>
      </c>
      <c r="F1854" s="46">
        <f t="shared" si="104"/>
        <v>3017.3600000000006</v>
      </c>
      <c r="G1854" s="47" t="str">
        <f t="shared" si="105"/>
        <v> </v>
      </c>
      <c r="H1854" s="50">
        <v>-3017.36</v>
      </c>
    </row>
    <row r="1855" spans="1:8" ht="12.75">
      <c r="A1855" s="67" t="s">
        <v>546</v>
      </c>
      <c r="B1855" s="7" t="s">
        <v>562</v>
      </c>
      <c r="C1855" s="8">
        <v>900000</v>
      </c>
      <c r="D1855" s="41">
        <v>900000</v>
      </c>
      <c r="E1855" s="9">
        <v>807297.67</v>
      </c>
      <c r="F1855" s="46" t="str">
        <f t="shared" si="104"/>
        <v> </v>
      </c>
      <c r="G1855" s="47">
        <f t="shared" si="105"/>
        <v>92702.32999999996</v>
      </c>
      <c r="H1855" s="50">
        <v>92702.33</v>
      </c>
    </row>
    <row r="1856" spans="1:8" ht="12.75">
      <c r="A1856" s="67" t="s">
        <v>547</v>
      </c>
      <c r="B1856" s="7" t="s">
        <v>563</v>
      </c>
      <c r="C1856" s="8">
        <v>20000</v>
      </c>
      <c r="D1856" s="41">
        <v>20000</v>
      </c>
      <c r="E1856" s="9">
        <v>18840.71</v>
      </c>
      <c r="F1856" s="46" t="str">
        <f t="shared" si="104"/>
        <v> </v>
      </c>
      <c r="G1856" s="47">
        <f t="shared" si="105"/>
        <v>1159.2900000000009</v>
      </c>
      <c r="H1856" s="50">
        <v>1159.29</v>
      </c>
    </row>
    <row r="1857" spans="1:8" ht="12.75">
      <c r="A1857" s="67" t="s">
        <v>548</v>
      </c>
      <c r="B1857" s="7" t="s">
        <v>564</v>
      </c>
      <c r="C1857" s="8">
        <v>14000</v>
      </c>
      <c r="D1857" s="41">
        <v>11000</v>
      </c>
      <c r="E1857" s="9">
        <v>6312.64</v>
      </c>
      <c r="F1857" s="46" t="str">
        <f t="shared" si="104"/>
        <v> </v>
      </c>
      <c r="G1857" s="47">
        <f t="shared" si="105"/>
        <v>4687.36</v>
      </c>
      <c r="H1857" s="50">
        <v>4687.36</v>
      </c>
    </row>
    <row r="1858" spans="1:8" ht="12.75">
      <c r="A1858" s="67" t="s">
        <v>549</v>
      </c>
      <c r="B1858" s="7" t="s">
        <v>565</v>
      </c>
      <c r="C1858" s="8">
        <v>10000</v>
      </c>
      <c r="D1858" s="41">
        <v>1000</v>
      </c>
      <c r="E1858" s="9">
        <v>0</v>
      </c>
      <c r="F1858" s="46" t="str">
        <f t="shared" si="104"/>
        <v> </v>
      </c>
      <c r="G1858" s="47">
        <f t="shared" si="105"/>
        <v>1000</v>
      </c>
      <c r="H1858" s="50">
        <v>1000</v>
      </c>
    </row>
    <row r="1859" spans="1:8" ht="12.75">
      <c r="A1859" s="67" t="s">
        <v>552</v>
      </c>
      <c r="B1859" s="7" t="s">
        <v>582</v>
      </c>
      <c r="C1859" s="8">
        <v>6000</v>
      </c>
      <c r="D1859" s="41">
        <v>6000</v>
      </c>
      <c r="E1859" s="9">
        <v>1229.44</v>
      </c>
      <c r="F1859" s="46" t="str">
        <f t="shared" si="104"/>
        <v> </v>
      </c>
      <c r="G1859" s="47">
        <f t="shared" si="105"/>
        <v>4770.5599999999995</v>
      </c>
      <c r="H1859" s="50">
        <v>4770.56</v>
      </c>
    </row>
    <row r="1860" spans="1:8" ht="12.75">
      <c r="A1860" s="67" t="s">
        <v>553</v>
      </c>
      <c r="B1860" s="7" t="s">
        <v>568</v>
      </c>
      <c r="C1860" s="8">
        <v>70000</v>
      </c>
      <c r="D1860" s="41">
        <v>73000</v>
      </c>
      <c r="E1860" s="9">
        <v>72971.52</v>
      </c>
      <c r="F1860" s="46" t="str">
        <f t="shared" si="104"/>
        <v> </v>
      </c>
      <c r="G1860" s="47">
        <f t="shared" si="105"/>
        <v>28.479999999995925</v>
      </c>
      <c r="H1860" s="50">
        <v>28.48</v>
      </c>
    </row>
    <row r="1861" spans="1:8" ht="12.75">
      <c r="A1861" s="67" t="s">
        <v>1327</v>
      </c>
      <c r="B1861" s="7" t="s">
        <v>1347</v>
      </c>
      <c r="C1861" s="8">
        <v>360000</v>
      </c>
      <c r="D1861" s="41">
        <v>360000</v>
      </c>
      <c r="E1861" s="9">
        <v>409828.77</v>
      </c>
      <c r="F1861" s="46">
        <f t="shared" si="104"/>
        <v>49828.77000000002</v>
      </c>
      <c r="G1861" s="47" t="str">
        <f t="shared" si="105"/>
        <v> </v>
      </c>
      <c r="H1861" s="50">
        <v>-49828.77</v>
      </c>
    </row>
    <row r="1862" spans="1:8" ht="12.75">
      <c r="A1862" s="64"/>
      <c r="B1862" s="14" t="s">
        <v>1625</v>
      </c>
      <c r="C1862" s="8">
        <v>5225010</v>
      </c>
      <c r="D1862" s="42"/>
      <c r="E1862" s="23"/>
      <c r="F1862" s="23"/>
      <c r="G1862" s="79"/>
      <c r="H1862" s="71"/>
    </row>
    <row r="1863" spans="1:8" ht="12.75">
      <c r="A1863" s="64"/>
      <c r="B1863" s="14" t="s">
        <v>1626</v>
      </c>
      <c r="C1863" s="8"/>
      <c r="D1863" s="43">
        <f>SUM(D1844:D1861)</f>
        <v>5271510</v>
      </c>
      <c r="E1863" s="21">
        <f>SUM(E1844:E1861)</f>
        <v>5928740.48</v>
      </c>
      <c r="F1863" s="21">
        <f>SUM(F1844:F1861)</f>
        <v>763369.41</v>
      </c>
      <c r="G1863" s="80">
        <f>SUM(G1844:G1861)</f>
        <v>106138.92999999996</v>
      </c>
      <c r="H1863" s="72">
        <f>SUM(H1844:H1861)</f>
        <v>-657230.48</v>
      </c>
    </row>
    <row r="1864" spans="1:8" ht="12.75">
      <c r="A1864" s="64"/>
      <c r="B1864" s="7"/>
      <c r="C1864" s="8"/>
      <c r="D1864" s="41"/>
      <c r="E1864" s="9"/>
      <c r="F1864" s="9"/>
      <c r="G1864" s="78"/>
      <c r="H1864" s="50"/>
    </row>
    <row r="1865" spans="1:8" ht="12.75">
      <c r="A1865" s="64"/>
      <c r="B1865" s="17" t="s">
        <v>387</v>
      </c>
      <c r="C1865" s="8"/>
      <c r="D1865" s="41"/>
      <c r="E1865" s="9"/>
      <c r="F1865" s="9"/>
      <c r="G1865" s="78"/>
      <c r="H1865" s="50"/>
    </row>
    <row r="1866" spans="1:8" ht="12.75">
      <c r="A1866" s="64"/>
      <c r="B1866" s="17" t="s">
        <v>1627</v>
      </c>
      <c r="C1866" s="8"/>
      <c r="D1866" s="41"/>
      <c r="E1866" s="9"/>
      <c r="F1866" s="9"/>
      <c r="G1866" s="78"/>
      <c r="H1866" s="50"/>
    </row>
    <row r="1867" spans="1:8" ht="12.75">
      <c r="A1867" s="64"/>
      <c r="B1867" s="7"/>
      <c r="C1867" s="8"/>
      <c r="D1867" s="41"/>
      <c r="E1867" s="9"/>
      <c r="F1867" s="9"/>
      <c r="G1867" s="78"/>
      <c r="H1867" s="50"/>
    </row>
    <row r="1868" spans="1:8" ht="12.75">
      <c r="A1868" s="64"/>
      <c r="B1868" s="17" t="s">
        <v>1263</v>
      </c>
      <c r="C1868" s="8"/>
      <c r="D1868" s="41"/>
      <c r="E1868" s="9"/>
      <c r="F1868" s="9"/>
      <c r="G1868" s="78"/>
      <c r="H1868" s="50"/>
    </row>
    <row r="1869" spans="1:8" ht="12.75">
      <c r="A1869" s="66" t="s">
        <v>1628</v>
      </c>
      <c r="B1869" s="7" t="s">
        <v>534</v>
      </c>
      <c r="C1869" s="8">
        <v>10</v>
      </c>
      <c r="D1869" s="41">
        <v>10</v>
      </c>
      <c r="E1869" s="9">
        <v>0</v>
      </c>
      <c r="F1869" s="46" t="str">
        <f>IF(E1869&gt;D1869,E1869-D1869," ")</f>
        <v> </v>
      </c>
      <c r="G1869" s="47">
        <f>IF(D1869&gt;E1869,D1869-E1869," ")</f>
        <v>10</v>
      </c>
      <c r="H1869" s="50">
        <v>10</v>
      </c>
    </row>
    <row r="1870" spans="1:8" ht="12.75">
      <c r="A1870" s="64"/>
      <c r="B1870" s="7"/>
      <c r="C1870" s="8"/>
      <c r="D1870" s="41"/>
      <c r="E1870" s="9"/>
      <c r="F1870" s="9"/>
      <c r="G1870" s="78"/>
      <c r="H1870" s="50"/>
    </row>
    <row r="1871" spans="1:8" ht="12.75">
      <c r="A1871" s="64"/>
      <c r="B1871" s="17" t="s">
        <v>1264</v>
      </c>
      <c r="C1871" s="8"/>
      <c r="D1871" s="41"/>
      <c r="E1871" s="9"/>
      <c r="F1871" s="9"/>
      <c r="G1871" s="78"/>
      <c r="H1871" s="50"/>
    </row>
    <row r="1872" spans="1:8" ht="12.75">
      <c r="A1872" s="66" t="s">
        <v>1629</v>
      </c>
      <c r="B1872" s="7" t="s">
        <v>554</v>
      </c>
      <c r="C1872" s="8">
        <v>300000</v>
      </c>
      <c r="D1872" s="41">
        <v>314375</v>
      </c>
      <c r="E1872" s="9">
        <v>314354.51</v>
      </c>
      <c r="F1872" s="46" t="str">
        <f aca="true" t="shared" si="106" ref="F1872:F1886">IF(E1872&gt;D1872,E1872-D1872," ")</f>
        <v> </v>
      </c>
      <c r="G1872" s="47">
        <f aca="true" t="shared" si="107" ref="G1872:G1886">IF(D1872&gt;E1872,D1872-E1872," ")</f>
        <v>20.489999999990687</v>
      </c>
      <c r="H1872" s="50">
        <v>20.49</v>
      </c>
    </row>
    <row r="1873" spans="1:8" ht="12.75">
      <c r="A1873" s="67" t="s">
        <v>536</v>
      </c>
      <c r="B1873" s="7" t="s">
        <v>555</v>
      </c>
      <c r="C1873" s="8">
        <v>348744</v>
      </c>
      <c r="D1873" s="41">
        <v>351444</v>
      </c>
      <c r="E1873" s="9">
        <v>351419.1</v>
      </c>
      <c r="F1873" s="46" t="str">
        <f t="shared" si="106"/>
        <v> </v>
      </c>
      <c r="G1873" s="47">
        <f t="shared" si="107"/>
        <v>24.900000000023283</v>
      </c>
      <c r="H1873" s="50">
        <v>24.9</v>
      </c>
    </row>
    <row r="1874" spans="1:8" ht="12.75">
      <c r="A1874" s="67" t="s">
        <v>540</v>
      </c>
      <c r="B1874" s="7" t="s">
        <v>557</v>
      </c>
      <c r="C1874" s="8">
        <v>28000</v>
      </c>
      <c r="D1874" s="41">
        <v>16900</v>
      </c>
      <c r="E1874" s="9">
        <v>15618.89</v>
      </c>
      <c r="F1874" s="46" t="str">
        <f t="shared" si="106"/>
        <v> </v>
      </c>
      <c r="G1874" s="47">
        <f t="shared" si="107"/>
        <v>1281.1100000000006</v>
      </c>
      <c r="H1874" s="50">
        <v>1281.11</v>
      </c>
    </row>
    <row r="1875" spans="1:8" ht="12.75">
      <c r="A1875" s="67" t="s">
        <v>541</v>
      </c>
      <c r="B1875" s="7" t="s">
        <v>558</v>
      </c>
      <c r="C1875" s="8">
        <v>248000</v>
      </c>
      <c r="D1875" s="41">
        <v>248000</v>
      </c>
      <c r="E1875" s="9">
        <v>142420.36</v>
      </c>
      <c r="F1875" s="46" t="str">
        <f t="shared" si="106"/>
        <v> </v>
      </c>
      <c r="G1875" s="47">
        <f t="shared" si="107"/>
        <v>105579.64000000001</v>
      </c>
      <c r="H1875" s="50">
        <v>105579.64</v>
      </c>
    </row>
    <row r="1876" spans="1:8" ht="12.75">
      <c r="A1876" s="67" t="s">
        <v>577</v>
      </c>
      <c r="B1876" s="7" t="s">
        <v>1611</v>
      </c>
      <c r="C1876" s="8">
        <v>1475916</v>
      </c>
      <c r="D1876" s="41">
        <v>1504016</v>
      </c>
      <c r="E1876" s="9">
        <v>1734303.33</v>
      </c>
      <c r="F1876" s="46">
        <f t="shared" si="106"/>
        <v>230287.33000000007</v>
      </c>
      <c r="G1876" s="47" t="str">
        <f t="shared" si="107"/>
        <v> </v>
      </c>
      <c r="H1876" s="50">
        <v>-230287.33</v>
      </c>
    </row>
    <row r="1877" spans="1:8" ht="12.75">
      <c r="A1877" s="67" t="s">
        <v>542</v>
      </c>
      <c r="B1877" s="7" t="s">
        <v>581</v>
      </c>
      <c r="C1877" s="8">
        <v>200000</v>
      </c>
      <c r="D1877" s="41">
        <v>205900</v>
      </c>
      <c r="E1877" s="9">
        <v>205877.08</v>
      </c>
      <c r="F1877" s="46" t="str">
        <f t="shared" si="106"/>
        <v> </v>
      </c>
      <c r="G1877" s="47">
        <f t="shared" si="107"/>
        <v>22.920000000012806</v>
      </c>
      <c r="H1877" s="50">
        <v>22.92</v>
      </c>
    </row>
    <row r="1878" spans="1:8" ht="12.75">
      <c r="A1878" s="67" t="s">
        <v>544</v>
      </c>
      <c r="B1878" s="7" t="s">
        <v>1353</v>
      </c>
      <c r="C1878" s="8"/>
      <c r="D1878" s="41"/>
      <c r="E1878" s="9"/>
      <c r="F1878" s="46" t="str">
        <f t="shared" si="106"/>
        <v> </v>
      </c>
      <c r="G1878" s="47" t="str">
        <f t="shared" si="107"/>
        <v> </v>
      </c>
      <c r="H1878" s="50"/>
    </row>
    <row r="1879" spans="1:8" ht="12.75">
      <c r="A1879" s="67"/>
      <c r="B1879" s="7" t="s">
        <v>790</v>
      </c>
      <c r="C1879" s="8">
        <v>10</v>
      </c>
      <c r="D1879" s="41">
        <v>10</v>
      </c>
      <c r="E1879" s="9">
        <v>0</v>
      </c>
      <c r="F1879" s="46" t="str">
        <f t="shared" si="106"/>
        <v> </v>
      </c>
      <c r="G1879" s="47">
        <f t="shared" si="107"/>
        <v>10</v>
      </c>
      <c r="H1879" s="50">
        <v>10</v>
      </c>
    </row>
    <row r="1880" spans="1:8" ht="12.75">
      <c r="A1880" s="67" t="s">
        <v>546</v>
      </c>
      <c r="B1880" s="7" t="s">
        <v>562</v>
      </c>
      <c r="C1880" s="8">
        <v>305520</v>
      </c>
      <c r="D1880" s="41">
        <v>257145</v>
      </c>
      <c r="E1880" s="9">
        <v>236389.27</v>
      </c>
      <c r="F1880" s="46" t="str">
        <f t="shared" si="106"/>
        <v> </v>
      </c>
      <c r="G1880" s="47">
        <f t="shared" si="107"/>
        <v>20755.73000000001</v>
      </c>
      <c r="H1880" s="50">
        <v>20755.73</v>
      </c>
    </row>
    <row r="1881" spans="1:8" ht="12.75">
      <c r="A1881" s="67" t="s">
        <v>547</v>
      </c>
      <c r="B1881" s="7" t="s">
        <v>563</v>
      </c>
      <c r="C1881" s="8">
        <v>9000</v>
      </c>
      <c r="D1881" s="41">
        <v>8100</v>
      </c>
      <c r="E1881" s="9">
        <v>7010.83</v>
      </c>
      <c r="F1881" s="46" t="str">
        <f t="shared" si="106"/>
        <v> </v>
      </c>
      <c r="G1881" s="47">
        <f t="shared" si="107"/>
        <v>1089.17</v>
      </c>
      <c r="H1881" s="50">
        <v>1089.17</v>
      </c>
    </row>
    <row r="1882" spans="1:8" ht="12.75">
      <c r="A1882" s="67" t="s">
        <v>548</v>
      </c>
      <c r="B1882" s="7" t="s">
        <v>564</v>
      </c>
      <c r="C1882" s="8">
        <v>19000</v>
      </c>
      <c r="D1882" s="41">
        <v>19900</v>
      </c>
      <c r="E1882" s="9">
        <v>19880.63</v>
      </c>
      <c r="F1882" s="46" t="str">
        <f t="shared" si="106"/>
        <v> </v>
      </c>
      <c r="G1882" s="47">
        <f t="shared" si="107"/>
        <v>19.36999999999898</v>
      </c>
      <c r="H1882" s="50">
        <v>19.37</v>
      </c>
    </row>
    <row r="1883" spans="1:8" ht="12.75">
      <c r="A1883" s="67" t="s">
        <v>549</v>
      </c>
      <c r="B1883" s="7" t="s">
        <v>565</v>
      </c>
      <c r="C1883" s="8">
        <v>8000</v>
      </c>
      <c r="D1883" s="41">
        <v>6100</v>
      </c>
      <c r="E1883" s="9">
        <v>5575</v>
      </c>
      <c r="F1883" s="46" t="str">
        <f t="shared" si="106"/>
        <v> </v>
      </c>
      <c r="G1883" s="47">
        <f t="shared" si="107"/>
        <v>525</v>
      </c>
      <c r="H1883" s="50">
        <v>525</v>
      </c>
    </row>
    <row r="1884" spans="1:8" ht="12.75">
      <c r="A1884" s="67" t="s">
        <v>552</v>
      </c>
      <c r="B1884" s="7" t="s">
        <v>582</v>
      </c>
      <c r="C1884" s="8">
        <v>28000</v>
      </c>
      <c r="D1884" s="41">
        <v>25300</v>
      </c>
      <c r="E1884" s="9">
        <v>24465.24</v>
      </c>
      <c r="F1884" s="46" t="str">
        <f t="shared" si="106"/>
        <v> </v>
      </c>
      <c r="G1884" s="47">
        <f t="shared" si="107"/>
        <v>834.7599999999984</v>
      </c>
      <c r="H1884" s="50">
        <v>834.76</v>
      </c>
    </row>
    <row r="1885" spans="1:8" ht="12.75">
      <c r="A1885" s="67" t="s">
        <v>553</v>
      </c>
      <c r="B1885" s="7" t="s">
        <v>568</v>
      </c>
      <c r="C1885" s="8">
        <v>51000</v>
      </c>
      <c r="D1885" s="41">
        <v>52900</v>
      </c>
      <c r="E1885" s="9">
        <v>52861.5</v>
      </c>
      <c r="F1885" s="46" t="str">
        <f t="shared" si="106"/>
        <v> </v>
      </c>
      <c r="G1885" s="47">
        <f t="shared" si="107"/>
        <v>38.5</v>
      </c>
      <c r="H1885" s="50">
        <v>38.5</v>
      </c>
    </row>
    <row r="1886" spans="1:8" ht="12.75">
      <c r="A1886" s="67" t="s">
        <v>1327</v>
      </c>
      <c r="B1886" s="7" t="s">
        <v>1347</v>
      </c>
      <c r="C1886" s="8">
        <v>390820</v>
      </c>
      <c r="D1886" s="41">
        <v>390820</v>
      </c>
      <c r="E1886" s="9">
        <v>379045.87</v>
      </c>
      <c r="F1886" s="46" t="str">
        <f t="shared" si="106"/>
        <v> </v>
      </c>
      <c r="G1886" s="47">
        <f t="shared" si="107"/>
        <v>11774.130000000005</v>
      </c>
      <c r="H1886" s="50">
        <v>11774.13</v>
      </c>
    </row>
    <row r="1887" spans="1:8" ht="12.75">
      <c r="A1887" s="64"/>
      <c r="B1887" s="14" t="s">
        <v>389</v>
      </c>
      <c r="C1887" s="8">
        <v>3412020</v>
      </c>
      <c r="D1887" s="42"/>
      <c r="E1887" s="23"/>
      <c r="F1887" s="23"/>
      <c r="G1887" s="79"/>
      <c r="H1887" s="71"/>
    </row>
    <row r="1888" spans="1:8" ht="12.75">
      <c r="A1888" s="64"/>
      <c r="B1888" s="14" t="s">
        <v>390</v>
      </c>
      <c r="C1888" s="8"/>
      <c r="D1888" s="43">
        <f>SUM(D1869:D1886)</f>
        <v>3400920</v>
      </c>
      <c r="E1888" s="21">
        <f>SUM(E1869:E1886)</f>
        <v>3489221.6100000003</v>
      </c>
      <c r="F1888" s="21">
        <f>SUM(F1869:F1886)</f>
        <v>230287.33000000007</v>
      </c>
      <c r="G1888" s="80">
        <f>SUM(G1869:G1886)</f>
        <v>141985.72000000003</v>
      </c>
      <c r="H1888" s="72">
        <f>SUM(H1869:H1886)</f>
        <v>-88301.61</v>
      </c>
    </row>
    <row r="1889" spans="1:8" ht="12.75">
      <c r="A1889" s="2"/>
      <c r="B1889" s="3"/>
      <c r="C1889" s="1"/>
      <c r="D1889" s="45"/>
      <c r="E1889" s="4"/>
      <c r="F1889" s="4"/>
      <c r="G1889" s="4"/>
      <c r="H1889" s="50"/>
    </row>
    <row r="1890" spans="1:8" ht="12.75">
      <c r="A1890" s="2"/>
      <c r="B1890" s="3"/>
      <c r="C1890" s="1"/>
      <c r="D1890" s="45"/>
      <c r="E1890" s="4"/>
      <c r="F1890" s="4"/>
      <c r="G1890" s="4"/>
      <c r="H1890" s="4"/>
    </row>
    <row r="1891" spans="1:8" ht="12.75">
      <c r="A1891" s="2"/>
      <c r="B1891" s="7"/>
      <c r="C1891" s="8"/>
      <c r="D1891" s="41"/>
      <c r="E1891" s="9"/>
      <c r="F1891" s="9"/>
      <c r="G1891" s="4"/>
      <c r="H1891" s="4"/>
    </row>
    <row r="1892" spans="1:8" ht="12.75">
      <c r="A1892" s="64"/>
      <c r="B1892" s="17" t="s">
        <v>1453</v>
      </c>
      <c r="C1892" s="8"/>
      <c r="D1892" s="41"/>
      <c r="E1892" s="9"/>
      <c r="F1892" s="9"/>
      <c r="G1892" s="78"/>
      <c r="H1892" s="50"/>
    </row>
    <row r="1893" spans="1:8" ht="12.75">
      <c r="A1893" s="64"/>
      <c r="B1893" s="17" t="s">
        <v>1452</v>
      </c>
      <c r="C1893" s="8"/>
      <c r="D1893" s="41"/>
      <c r="E1893" s="9"/>
      <c r="F1893" s="9"/>
      <c r="G1893" s="78"/>
      <c r="H1893" s="50"/>
    </row>
    <row r="1894" spans="1:8" ht="12.75">
      <c r="A1894" s="64"/>
      <c r="B1894" s="17" t="s">
        <v>1761</v>
      </c>
      <c r="C1894" s="8"/>
      <c r="D1894" s="41"/>
      <c r="E1894" s="9"/>
      <c r="F1894" s="9"/>
      <c r="G1894" s="78"/>
      <c r="H1894" s="50"/>
    </row>
    <row r="1895" spans="1:8" ht="12.75">
      <c r="A1895" s="64"/>
      <c r="B1895" s="17" t="s">
        <v>607</v>
      </c>
      <c r="C1895" s="8"/>
      <c r="D1895" s="41"/>
      <c r="E1895" s="9"/>
      <c r="F1895" s="9"/>
      <c r="G1895" s="78"/>
      <c r="H1895" s="50"/>
    </row>
    <row r="1896" spans="1:8" ht="12.75">
      <c r="A1896" s="64"/>
      <c r="B1896" s="7"/>
      <c r="C1896" s="8"/>
      <c r="D1896" s="41"/>
      <c r="E1896" s="9"/>
      <c r="F1896" s="9"/>
      <c r="G1896" s="78"/>
      <c r="H1896" s="50"/>
    </row>
    <row r="1897" spans="1:8" ht="12.75">
      <c r="A1897" s="64"/>
      <c r="B1897" s="17" t="s">
        <v>391</v>
      </c>
      <c r="C1897" s="8"/>
      <c r="D1897" s="41"/>
      <c r="E1897" s="9"/>
      <c r="F1897" s="9"/>
      <c r="G1897" s="78"/>
      <c r="H1897" s="50"/>
    </row>
    <row r="1898" spans="1:8" ht="12.75">
      <c r="A1898" s="64"/>
      <c r="B1898" s="17" t="s">
        <v>392</v>
      </c>
      <c r="C1898" s="8"/>
      <c r="D1898" s="41"/>
      <c r="E1898" s="9"/>
      <c r="F1898" s="9"/>
      <c r="G1898" s="78"/>
      <c r="H1898" s="50"/>
    </row>
    <row r="1899" spans="1:8" ht="12.75">
      <c r="A1899" s="64"/>
      <c r="B1899" s="7"/>
      <c r="C1899" s="8"/>
      <c r="D1899" s="41"/>
      <c r="E1899" s="9"/>
      <c r="F1899" s="9"/>
      <c r="G1899" s="78"/>
      <c r="H1899" s="50"/>
    </row>
    <row r="1900" spans="1:8" ht="12.75">
      <c r="A1900" s="64"/>
      <c r="B1900" s="17" t="s">
        <v>1263</v>
      </c>
      <c r="C1900" s="8"/>
      <c r="D1900" s="41"/>
      <c r="E1900" s="9"/>
      <c r="F1900" s="9"/>
      <c r="G1900" s="78"/>
      <c r="H1900" s="50"/>
    </row>
    <row r="1901" spans="1:8" ht="12.75">
      <c r="A1901" s="66" t="s">
        <v>1658</v>
      </c>
      <c r="B1901" s="7" t="s">
        <v>534</v>
      </c>
      <c r="C1901" s="8">
        <v>10</v>
      </c>
      <c r="D1901" s="41">
        <v>10</v>
      </c>
      <c r="E1901" s="9">
        <v>0</v>
      </c>
      <c r="F1901" s="46" t="str">
        <f>IF(E1901&gt;D1901,E1901-D1901," ")</f>
        <v> </v>
      </c>
      <c r="G1901" s="47">
        <f>IF(D1901&gt;E1901,D1901-E1901," ")</f>
        <v>10</v>
      </c>
      <c r="H1901" s="50">
        <v>10</v>
      </c>
    </row>
    <row r="1902" spans="1:8" ht="12.75">
      <c r="A1902" s="64"/>
      <c r="B1902" s="7"/>
      <c r="C1902" s="8"/>
      <c r="D1902" s="41"/>
      <c r="E1902" s="9"/>
      <c r="F1902" s="9"/>
      <c r="G1902" s="78"/>
      <c r="H1902" s="50"/>
    </row>
    <row r="1903" spans="1:8" ht="12.75">
      <c r="A1903" s="64"/>
      <c r="B1903" s="17" t="s">
        <v>1264</v>
      </c>
      <c r="C1903" s="8"/>
      <c r="D1903" s="41"/>
      <c r="E1903" s="9"/>
      <c r="F1903" s="9"/>
      <c r="G1903" s="78"/>
      <c r="H1903" s="50"/>
    </row>
    <row r="1904" spans="1:8" ht="12.75">
      <c r="A1904" s="66" t="s">
        <v>1659</v>
      </c>
      <c r="B1904" s="7" t="s">
        <v>554</v>
      </c>
      <c r="C1904" s="8">
        <v>1125000</v>
      </c>
      <c r="D1904" s="41">
        <v>656800</v>
      </c>
      <c r="E1904" s="9">
        <v>654017.2</v>
      </c>
      <c r="F1904" s="46" t="str">
        <f aca="true" t="shared" si="108" ref="F1904:F1918">IF(E1904&gt;D1904,E1904-D1904," ")</f>
        <v> </v>
      </c>
      <c r="G1904" s="47">
        <f aca="true" t="shared" si="109" ref="G1904:G1918">IF(D1904&gt;E1904,D1904-E1904," ")</f>
        <v>2782.8000000000466</v>
      </c>
      <c r="H1904" s="50">
        <v>2782.8</v>
      </c>
    </row>
    <row r="1905" spans="1:8" ht="12.75">
      <c r="A1905" s="67" t="s">
        <v>536</v>
      </c>
      <c r="B1905" s="7" t="s">
        <v>555</v>
      </c>
      <c r="C1905" s="8">
        <v>300000</v>
      </c>
      <c r="D1905" s="41">
        <v>123800</v>
      </c>
      <c r="E1905" s="9">
        <v>99903.45</v>
      </c>
      <c r="F1905" s="46" t="str">
        <f t="shared" si="108"/>
        <v> </v>
      </c>
      <c r="G1905" s="47">
        <f t="shared" si="109"/>
        <v>23896.550000000003</v>
      </c>
      <c r="H1905" s="50">
        <v>23896.55</v>
      </c>
    </row>
    <row r="1906" spans="1:8" ht="12.75">
      <c r="A1906" s="67" t="s">
        <v>540</v>
      </c>
      <c r="B1906" s="7" t="s">
        <v>557</v>
      </c>
      <c r="C1906" s="8">
        <v>80000</v>
      </c>
      <c r="D1906" s="41">
        <v>80000</v>
      </c>
      <c r="E1906" s="9">
        <v>67413.17</v>
      </c>
      <c r="F1906" s="46" t="str">
        <f t="shared" si="108"/>
        <v> </v>
      </c>
      <c r="G1906" s="47">
        <f t="shared" si="109"/>
        <v>12586.830000000002</v>
      </c>
      <c r="H1906" s="50">
        <v>12586.83</v>
      </c>
    </row>
    <row r="1907" spans="1:8" ht="12.75">
      <c r="A1907" s="67" t="s">
        <v>541</v>
      </c>
      <c r="B1907" s="7" t="s">
        <v>558</v>
      </c>
      <c r="C1907" s="8">
        <v>800000</v>
      </c>
      <c r="D1907" s="41">
        <v>800000</v>
      </c>
      <c r="E1907" s="9">
        <v>416836.5</v>
      </c>
      <c r="F1907" s="46" t="str">
        <f t="shared" si="108"/>
        <v> </v>
      </c>
      <c r="G1907" s="47">
        <f t="shared" si="109"/>
        <v>383163.5</v>
      </c>
      <c r="H1907" s="50">
        <v>383163.5</v>
      </c>
    </row>
    <row r="1908" spans="1:8" ht="12.75">
      <c r="A1908" s="67" t="s">
        <v>577</v>
      </c>
      <c r="B1908" s="7" t="s">
        <v>1611</v>
      </c>
      <c r="C1908" s="8">
        <v>1382000</v>
      </c>
      <c r="D1908" s="41">
        <v>1397600</v>
      </c>
      <c r="E1908" s="9">
        <v>1096096.22</v>
      </c>
      <c r="F1908" s="46" t="str">
        <f t="shared" si="108"/>
        <v> </v>
      </c>
      <c r="G1908" s="47">
        <f t="shared" si="109"/>
        <v>301503.78</v>
      </c>
      <c r="H1908" s="50">
        <v>301503.78</v>
      </c>
    </row>
    <row r="1909" spans="1:8" ht="12.75">
      <c r="A1909" s="67" t="s">
        <v>542</v>
      </c>
      <c r="B1909" s="7" t="s">
        <v>581</v>
      </c>
      <c r="C1909" s="8">
        <v>545000</v>
      </c>
      <c r="D1909" s="41">
        <v>545000</v>
      </c>
      <c r="E1909" s="9">
        <v>307046.81</v>
      </c>
      <c r="F1909" s="46" t="str">
        <f t="shared" si="108"/>
        <v> </v>
      </c>
      <c r="G1909" s="47">
        <f t="shared" si="109"/>
        <v>237953.19</v>
      </c>
      <c r="H1909" s="50">
        <v>237953.19</v>
      </c>
    </row>
    <row r="1910" spans="1:8" ht="12.75">
      <c r="A1910" s="67" t="s">
        <v>544</v>
      </c>
      <c r="B1910" s="7" t="s">
        <v>1353</v>
      </c>
      <c r="C1910" s="8"/>
      <c r="D1910" s="41"/>
      <c r="E1910" s="9"/>
      <c r="F1910" s="46" t="str">
        <f t="shared" si="108"/>
        <v> </v>
      </c>
      <c r="G1910" s="47" t="str">
        <f t="shared" si="109"/>
        <v> </v>
      </c>
      <c r="H1910" s="50"/>
    </row>
    <row r="1911" spans="1:8" ht="12.75">
      <c r="A1911" s="67"/>
      <c r="B1911" s="7" t="s">
        <v>790</v>
      </c>
      <c r="C1911" s="8">
        <v>10</v>
      </c>
      <c r="D1911" s="41">
        <v>10</v>
      </c>
      <c r="E1911" s="9">
        <v>0</v>
      </c>
      <c r="F1911" s="46" t="str">
        <f t="shared" si="108"/>
        <v> </v>
      </c>
      <c r="G1911" s="47">
        <f t="shared" si="109"/>
        <v>10</v>
      </c>
      <c r="H1911" s="50">
        <v>10</v>
      </c>
    </row>
    <row r="1912" spans="1:8" ht="12.75">
      <c r="A1912" s="67" t="s">
        <v>546</v>
      </c>
      <c r="B1912" s="7" t="s">
        <v>562</v>
      </c>
      <c r="C1912" s="8">
        <v>175000</v>
      </c>
      <c r="D1912" s="41">
        <v>175000</v>
      </c>
      <c r="E1912" s="9">
        <v>72965.39</v>
      </c>
      <c r="F1912" s="46" t="str">
        <f t="shared" si="108"/>
        <v> </v>
      </c>
      <c r="G1912" s="47">
        <f t="shared" si="109"/>
        <v>102034.61</v>
      </c>
      <c r="H1912" s="50">
        <v>102034.61</v>
      </c>
    </row>
    <row r="1913" spans="1:8" ht="12.75">
      <c r="A1913" s="67" t="s">
        <v>547</v>
      </c>
      <c r="B1913" s="7" t="s">
        <v>563</v>
      </c>
      <c r="C1913" s="8">
        <v>45000</v>
      </c>
      <c r="D1913" s="41">
        <v>45000</v>
      </c>
      <c r="E1913" s="9">
        <v>14450.88</v>
      </c>
      <c r="F1913" s="46" t="str">
        <f t="shared" si="108"/>
        <v> </v>
      </c>
      <c r="G1913" s="47">
        <f t="shared" si="109"/>
        <v>30549.120000000003</v>
      </c>
      <c r="H1913" s="50">
        <v>30549.12</v>
      </c>
    </row>
    <row r="1914" spans="1:8" ht="12.75">
      <c r="A1914" s="67" t="s">
        <v>548</v>
      </c>
      <c r="B1914" s="7" t="s">
        <v>564</v>
      </c>
      <c r="C1914" s="8">
        <v>10000</v>
      </c>
      <c r="D1914" s="41">
        <v>22480</v>
      </c>
      <c r="E1914" s="9">
        <v>14946.21</v>
      </c>
      <c r="F1914" s="46" t="str">
        <f t="shared" si="108"/>
        <v> </v>
      </c>
      <c r="G1914" s="47">
        <f t="shared" si="109"/>
        <v>7533.790000000001</v>
      </c>
      <c r="H1914" s="50">
        <v>7533.79</v>
      </c>
    </row>
    <row r="1915" spans="1:8" ht="12.75">
      <c r="A1915" s="67" t="s">
        <v>549</v>
      </c>
      <c r="B1915" s="7" t="s">
        <v>565</v>
      </c>
      <c r="C1915" s="8">
        <v>20000</v>
      </c>
      <c r="D1915" s="41">
        <v>20000</v>
      </c>
      <c r="E1915" s="9">
        <v>9719.9</v>
      </c>
      <c r="F1915" s="46" t="str">
        <f t="shared" si="108"/>
        <v> </v>
      </c>
      <c r="G1915" s="47">
        <f t="shared" si="109"/>
        <v>10280.1</v>
      </c>
      <c r="H1915" s="50">
        <v>10280.1</v>
      </c>
    </row>
    <row r="1916" spans="1:8" ht="12.75">
      <c r="A1916" s="67" t="s">
        <v>552</v>
      </c>
      <c r="B1916" s="7" t="s">
        <v>582</v>
      </c>
      <c r="C1916" s="8">
        <v>30000</v>
      </c>
      <c r="D1916" s="41">
        <v>30000</v>
      </c>
      <c r="E1916" s="9">
        <v>18448.8</v>
      </c>
      <c r="F1916" s="46" t="str">
        <f t="shared" si="108"/>
        <v> </v>
      </c>
      <c r="G1916" s="47">
        <f t="shared" si="109"/>
        <v>11551.2</v>
      </c>
      <c r="H1916" s="50">
        <v>11551.2</v>
      </c>
    </row>
    <row r="1917" spans="1:8" ht="12.75">
      <c r="A1917" s="67" t="s">
        <v>553</v>
      </c>
      <c r="B1917" s="7" t="s">
        <v>568</v>
      </c>
      <c r="C1917" s="8">
        <v>89990</v>
      </c>
      <c r="D1917" s="41">
        <v>89990</v>
      </c>
      <c r="E1917" s="9">
        <v>29288.52</v>
      </c>
      <c r="F1917" s="46" t="str">
        <f t="shared" si="108"/>
        <v> </v>
      </c>
      <c r="G1917" s="47">
        <f t="shared" si="109"/>
        <v>60701.479999999996</v>
      </c>
      <c r="H1917" s="50">
        <v>60701.48</v>
      </c>
    </row>
    <row r="1918" spans="1:8" ht="12.75">
      <c r="A1918" s="67" t="s">
        <v>1327</v>
      </c>
      <c r="B1918" s="7" t="s">
        <v>1347</v>
      </c>
      <c r="C1918" s="8">
        <v>200000</v>
      </c>
      <c r="D1918" s="41">
        <v>215600</v>
      </c>
      <c r="E1918" s="9">
        <v>169041.18</v>
      </c>
      <c r="F1918" s="46" t="str">
        <f t="shared" si="108"/>
        <v> </v>
      </c>
      <c r="G1918" s="47">
        <f t="shared" si="109"/>
        <v>46558.82000000001</v>
      </c>
      <c r="H1918" s="50">
        <v>46558.82</v>
      </c>
    </row>
    <row r="1919" spans="1:8" ht="12.75">
      <c r="A1919" s="67"/>
      <c r="B1919" s="7"/>
      <c r="C1919" s="8"/>
      <c r="D1919" s="41"/>
      <c r="E1919" s="9"/>
      <c r="F1919" s="46"/>
      <c r="G1919" s="47"/>
      <c r="H1919" s="50"/>
    </row>
    <row r="1920" spans="1:8" ht="12.75">
      <c r="A1920" s="64"/>
      <c r="B1920" s="14" t="s">
        <v>393</v>
      </c>
      <c r="C1920" s="8">
        <v>4802010</v>
      </c>
      <c r="D1920" s="42"/>
      <c r="E1920" s="23"/>
      <c r="F1920" s="23"/>
      <c r="G1920" s="79"/>
      <c r="H1920" s="71"/>
    </row>
    <row r="1921" spans="1:8" ht="12.75">
      <c r="A1921" s="64"/>
      <c r="B1921" s="14" t="s">
        <v>392</v>
      </c>
      <c r="C1921" s="8"/>
      <c r="D1921" s="43">
        <f>SUM(D1901:D1918)</f>
        <v>4201290</v>
      </c>
      <c r="E1921" s="21">
        <f>SUM(E1901:E1918)</f>
        <v>2970174.23</v>
      </c>
      <c r="F1921" s="21"/>
      <c r="G1921" s="80">
        <f>SUM(G1901:G1918)</f>
        <v>1231115.7700000005</v>
      </c>
      <c r="H1921" s="72">
        <f>SUM(H1901:H1918)</f>
        <v>1231115.7700000003</v>
      </c>
    </row>
    <row r="1922" spans="1:8" ht="12.75">
      <c r="A1922" s="64"/>
      <c r="B1922" s="7"/>
      <c r="C1922" s="8"/>
      <c r="D1922" s="41"/>
      <c r="E1922" s="9"/>
      <c r="F1922" s="9"/>
      <c r="G1922" s="78"/>
      <c r="H1922" s="50"/>
    </row>
    <row r="1923" spans="1:8" ht="12.75">
      <c r="A1923" s="64"/>
      <c r="B1923" s="17" t="s">
        <v>1657</v>
      </c>
      <c r="C1923" s="8"/>
      <c r="D1923" s="41"/>
      <c r="E1923" s="9"/>
      <c r="F1923" s="9"/>
      <c r="G1923" s="78"/>
      <c r="H1923" s="50"/>
    </row>
    <row r="1924" spans="1:8" ht="12.75">
      <c r="A1924" s="64"/>
      <c r="B1924" s="7"/>
      <c r="C1924" s="8"/>
      <c r="D1924" s="41"/>
      <c r="E1924" s="9"/>
      <c r="F1924" s="9"/>
      <c r="G1924" s="78"/>
      <c r="H1924" s="50"/>
    </row>
    <row r="1925" spans="1:8" ht="12.75">
      <c r="A1925" s="64"/>
      <c r="B1925" s="17" t="s">
        <v>1263</v>
      </c>
      <c r="C1925" s="8"/>
      <c r="D1925" s="41"/>
      <c r="E1925" s="9"/>
      <c r="F1925" s="9"/>
      <c r="G1925" s="78"/>
      <c r="H1925" s="50"/>
    </row>
    <row r="1926" spans="1:8" ht="12.75">
      <c r="A1926" s="66" t="s">
        <v>1660</v>
      </c>
      <c r="B1926" s="7" t="s">
        <v>534</v>
      </c>
      <c r="C1926" s="8">
        <v>10</v>
      </c>
      <c r="D1926" s="41">
        <v>10</v>
      </c>
      <c r="E1926" s="9">
        <v>0</v>
      </c>
      <c r="F1926" s="46" t="str">
        <f>IF(E1926&gt;D1926,E1926-D1926," ")</f>
        <v> </v>
      </c>
      <c r="G1926" s="47">
        <f>IF(D1926&gt;E1926,D1926-E1926," ")</f>
        <v>10</v>
      </c>
      <c r="H1926" s="50">
        <v>10</v>
      </c>
    </row>
    <row r="1927" spans="1:8" ht="12.75">
      <c r="A1927" s="64"/>
      <c r="B1927" s="7"/>
      <c r="C1927" s="8"/>
      <c r="D1927" s="41"/>
      <c r="E1927" s="9"/>
      <c r="F1927" s="9"/>
      <c r="G1927" s="78"/>
      <c r="H1927" s="50"/>
    </row>
    <row r="1928" spans="1:8" ht="12.75">
      <c r="A1928" s="64"/>
      <c r="B1928" s="17" t="s">
        <v>1264</v>
      </c>
      <c r="C1928" s="8"/>
      <c r="D1928" s="41"/>
      <c r="E1928" s="9"/>
      <c r="F1928" s="9"/>
      <c r="G1928" s="78"/>
      <c r="H1928" s="50"/>
    </row>
    <row r="1929" spans="1:8" ht="12.75">
      <c r="A1929" s="66" t="s">
        <v>1661</v>
      </c>
      <c r="B1929" s="7" t="s">
        <v>554</v>
      </c>
      <c r="C1929" s="8">
        <v>5400000</v>
      </c>
      <c r="D1929" s="41">
        <v>5400000</v>
      </c>
      <c r="E1929" s="9">
        <v>6008211.55</v>
      </c>
      <c r="F1929" s="46">
        <f aca="true" t="shared" si="110" ref="F1929:F1943">IF(E1929&gt;D1929,E1929-D1929," ")</f>
        <v>608211.5499999998</v>
      </c>
      <c r="G1929" s="47" t="str">
        <f aca="true" t="shared" si="111" ref="G1929:G1943">IF(D1929&gt;E1929,D1929-E1929," ")</f>
        <v> </v>
      </c>
      <c r="H1929" s="50">
        <v>-608211.55</v>
      </c>
    </row>
    <row r="1930" spans="1:8" ht="12.75">
      <c r="A1930" s="67" t="s">
        <v>536</v>
      </c>
      <c r="B1930" s="7" t="s">
        <v>555</v>
      </c>
      <c r="C1930" s="8">
        <v>1000000</v>
      </c>
      <c r="D1930" s="41">
        <v>1000000</v>
      </c>
      <c r="E1930" s="9">
        <v>865449.42</v>
      </c>
      <c r="F1930" s="46" t="str">
        <f t="shared" si="110"/>
        <v> </v>
      </c>
      <c r="G1930" s="47">
        <f t="shared" si="111"/>
        <v>134550.57999999996</v>
      </c>
      <c r="H1930" s="50">
        <v>134550.58</v>
      </c>
    </row>
    <row r="1931" spans="1:8" ht="12.75">
      <c r="A1931" s="67" t="s">
        <v>540</v>
      </c>
      <c r="B1931" s="7" t="s">
        <v>557</v>
      </c>
      <c r="C1931" s="8">
        <v>280000</v>
      </c>
      <c r="D1931" s="41">
        <v>294590</v>
      </c>
      <c r="E1931" s="9">
        <v>225275.11</v>
      </c>
      <c r="F1931" s="46" t="str">
        <f t="shared" si="110"/>
        <v> </v>
      </c>
      <c r="G1931" s="47">
        <f t="shared" si="111"/>
        <v>69314.89000000001</v>
      </c>
      <c r="H1931" s="50">
        <v>69314.89</v>
      </c>
    </row>
    <row r="1932" spans="1:8" ht="12.75">
      <c r="A1932" s="67" t="s">
        <v>541</v>
      </c>
      <c r="B1932" s="7" t="s">
        <v>558</v>
      </c>
      <c r="C1932" s="8">
        <v>900000</v>
      </c>
      <c r="D1932" s="41">
        <v>1130625</v>
      </c>
      <c r="E1932" s="9">
        <v>1130447.59</v>
      </c>
      <c r="F1932" s="46" t="str">
        <f t="shared" si="110"/>
        <v> </v>
      </c>
      <c r="G1932" s="47">
        <f t="shared" si="111"/>
        <v>177.40999999991618</v>
      </c>
      <c r="H1932" s="50">
        <v>177.41</v>
      </c>
    </row>
    <row r="1933" spans="1:8" ht="12.75">
      <c r="A1933" s="67" t="s">
        <v>577</v>
      </c>
      <c r="B1933" s="7" t="s">
        <v>1611</v>
      </c>
      <c r="C1933" s="8">
        <v>3000000</v>
      </c>
      <c r="D1933" s="41">
        <v>3056255</v>
      </c>
      <c r="E1933" s="9">
        <v>3056086.18</v>
      </c>
      <c r="F1933" s="46" t="str">
        <f t="shared" si="110"/>
        <v> </v>
      </c>
      <c r="G1933" s="47">
        <f t="shared" si="111"/>
        <v>168.81999999983236</v>
      </c>
      <c r="H1933" s="50">
        <v>168.82</v>
      </c>
    </row>
    <row r="1934" spans="1:8" ht="12.75">
      <c r="A1934" s="67" t="s">
        <v>542</v>
      </c>
      <c r="B1934" s="7" t="s">
        <v>581</v>
      </c>
      <c r="C1934" s="8">
        <v>200000</v>
      </c>
      <c r="D1934" s="41">
        <v>378335</v>
      </c>
      <c r="E1934" s="9">
        <v>377548.64</v>
      </c>
      <c r="F1934" s="46" t="str">
        <f t="shared" si="110"/>
        <v> </v>
      </c>
      <c r="G1934" s="47">
        <f t="shared" si="111"/>
        <v>786.359999999986</v>
      </c>
      <c r="H1934" s="50">
        <v>786.36</v>
      </c>
    </row>
    <row r="1935" spans="1:8" ht="12.75">
      <c r="A1935" s="67" t="s">
        <v>544</v>
      </c>
      <c r="B1935" s="7" t="s">
        <v>1353</v>
      </c>
      <c r="C1935" s="8"/>
      <c r="D1935" s="41"/>
      <c r="E1935" s="9"/>
      <c r="F1935" s="46" t="str">
        <f t="shared" si="110"/>
        <v> </v>
      </c>
      <c r="G1935" s="47" t="str">
        <f t="shared" si="111"/>
        <v> </v>
      </c>
      <c r="H1935" s="50"/>
    </row>
    <row r="1936" spans="1:8" ht="12.75">
      <c r="A1936" s="67"/>
      <c r="B1936" s="7" t="s">
        <v>790</v>
      </c>
      <c r="C1936" s="8">
        <v>50000</v>
      </c>
      <c r="D1936" s="41">
        <v>65500</v>
      </c>
      <c r="E1936" s="9">
        <v>65467.27</v>
      </c>
      <c r="F1936" s="46" t="str">
        <f t="shared" si="110"/>
        <v> </v>
      </c>
      <c r="G1936" s="47">
        <f t="shared" si="111"/>
        <v>32.7300000000032</v>
      </c>
      <c r="H1936" s="50">
        <v>32.73</v>
      </c>
    </row>
    <row r="1937" spans="1:8" ht="12.75">
      <c r="A1937" s="67" t="s">
        <v>546</v>
      </c>
      <c r="B1937" s="7" t="s">
        <v>562</v>
      </c>
      <c r="C1937" s="8">
        <v>690000</v>
      </c>
      <c r="D1937" s="41">
        <v>518775</v>
      </c>
      <c r="E1937" s="9">
        <v>518436.28</v>
      </c>
      <c r="F1937" s="46" t="str">
        <f t="shared" si="110"/>
        <v> </v>
      </c>
      <c r="G1937" s="47">
        <f t="shared" si="111"/>
        <v>338.71999999997206</v>
      </c>
      <c r="H1937" s="50">
        <v>338.72</v>
      </c>
    </row>
    <row r="1938" spans="1:8" ht="12.75">
      <c r="A1938" s="67" t="s">
        <v>547</v>
      </c>
      <c r="B1938" s="7" t="s">
        <v>563</v>
      </c>
      <c r="C1938" s="8">
        <v>70000</v>
      </c>
      <c r="D1938" s="41">
        <v>32695</v>
      </c>
      <c r="E1938" s="9">
        <v>32661.4</v>
      </c>
      <c r="F1938" s="46" t="str">
        <f t="shared" si="110"/>
        <v> </v>
      </c>
      <c r="G1938" s="47">
        <f t="shared" si="111"/>
        <v>33.599999999998545</v>
      </c>
      <c r="H1938" s="50">
        <v>33.6</v>
      </c>
    </row>
    <row r="1939" spans="1:8" ht="12.75">
      <c r="A1939" s="67" t="s">
        <v>548</v>
      </c>
      <c r="B1939" s="7" t="s">
        <v>564</v>
      </c>
      <c r="C1939" s="8">
        <v>125000</v>
      </c>
      <c r="D1939" s="41">
        <v>147070</v>
      </c>
      <c r="E1939" s="9">
        <v>147054.55</v>
      </c>
      <c r="F1939" s="46" t="str">
        <f t="shared" si="110"/>
        <v> </v>
      </c>
      <c r="G1939" s="47">
        <f t="shared" si="111"/>
        <v>15.450000000011642</v>
      </c>
      <c r="H1939" s="50">
        <v>15.45</v>
      </c>
    </row>
    <row r="1940" spans="1:8" ht="12.75">
      <c r="A1940" s="67" t="s">
        <v>549</v>
      </c>
      <c r="B1940" s="7" t="s">
        <v>565</v>
      </c>
      <c r="C1940" s="8">
        <v>20000</v>
      </c>
      <c r="D1940" s="41">
        <v>25295</v>
      </c>
      <c r="E1940" s="9">
        <v>25289.88</v>
      </c>
      <c r="F1940" s="46" t="str">
        <f t="shared" si="110"/>
        <v> </v>
      </c>
      <c r="G1940" s="47">
        <f t="shared" si="111"/>
        <v>5.119999999998981</v>
      </c>
      <c r="H1940" s="50">
        <v>5.12</v>
      </c>
    </row>
    <row r="1941" spans="1:8" ht="12.75">
      <c r="A1941" s="67" t="s">
        <v>552</v>
      </c>
      <c r="B1941" s="7" t="s">
        <v>582</v>
      </c>
      <c r="C1941" s="8">
        <v>65000</v>
      </c>
      <c r="D1941" s="41">
        <v>77105</v>
      </c>
      <c r="E1941" s="9">
        <v>76893.74</v>
      </c>
      <c r="F1941" s="46" t="str">
        <f t="shared" si="110"/>
        <v> </v>
      </c>
      <c r="G1941" s="47">
        <f t="shared" si="111"/>
        <v>211.25999999999476</v>
      </c>
      <c r="H1941" s="50">
        <v>211.26</v>
      </c>
    </row>
    <row r="1942" spans="1:8" ht="12.75">
      <c r="A1942" s="67" t="s">
        <v>553</v>
      </c>
      <c r="B1942" s="7" t="s">
        <v>568</v>
      </c>
      <c r="C1942" s="8">
        <v>250000</v>
      </c>
      <c r="D1942" s="41">
        <v>185410</v>
      </c>
      <c r="E1942" s="9">
        <v>185341.48</v>
      </c>
      <c r="F1942" s="46" t="str">
        <f t="shared" si="110"/>
        <v> </v>
      </c>
      <c r="G1942" s="47">
        <f t="shared" si="111"/>
        <v>68.51999999998952</v>
      </c>
      <c r="H1942" s="50">
        <v>68.52</v>
      </c>
    </row>
    <row r="1943" spans="1:8" ht="12.75">
      <c r="A1943" s="67" t="s">
        <v>1327</v>
      </c>
      <c r="B1943" s="7" t="s">
        <v>1347</v>
      </c>
      <c r="C1943" s="8">
        <v>700000</v>
      </c>
      <c r="D1943" s="41">
        <v>695645</v>
      </c>
      <c r="E1943" s="9">
        <v>1670330.83</v>
      </c>
      <c r="F1943" s="46">
        <f t="shared" si="110"/>
        <v>974685.8300000001</v>
      </c>
      <c r="G1943" s="47" t="str">
        <f t="shared" si="111"/>
        <v> </v>
      </c>
      <c r="H1943" s="50">
        <v>-974685.83</v>
      </c>
    </row>
    <row r="1944" spans="1:8" ht="12.75">
      <c r="A1944" s="64"/>
      <c r="B1944" s="7"/>
      <c r="C1944" s="8"/>
      <c r="D1944" s="41"/>
      <c r="E1944" s="9"/>
      <c r="F1944" s="9"/>
      <c r="G1944" s="78"/>
      <c r="H1944" s="50"/>
    </row>
    <row r="1945" spans="1:8" ht="12.75">
      <c r="A1945" s="64"/>
      <c r="B1945" s="14" t="s">
        <v>394</v>
      </c>
      <c r="C1945" s="8">
        <v>12750010</v>
      </c>
      <c r="D1945" s="42"/>
      <c r="E1945" s="23"/>
      <c r="F1945" s="23"/>
      <c r="G1945" s="79"/>
      <c r="H1945" s="71"/>
    </row>
    <row r="1946" spans="1:8" ht="12.75">
      <c r="A1946" s="64"/>
      <c r="B1946" s="14" t="s">
        <v>395</v>
      </c>
      <c r="C1946" s="8"/>
      <c r="D1946" s="43">
        <f>SUM(D1926:D1944)</f>
        <v>13007310</v>
      </c>
      <c r="E1946" s="21">
        <f>SUM(E1926:E1944)</f>
        <v>14384493.920000002</v>
      </c>
      <c r="F1946" s="21">
        <f>SUM(F1926:F1944)</f>
        <v>1582897.38</v>
      </c>
      <c r="G1946" s="80">
        <f>SUM(G1926:G1944)</f>
        <v>205713.4599999997</v>
      </c>
      <c r="H1946" s="72">
        <f>SUM(H1926:H1944)</f>
        <v>-1377183.9200000002</v>
      </c>
    </row>
    <row r="1947" spans="1:8" ht="12.75">
      <c r="A1947" s="2"/>
      <c r="B1947" s="54"/>
      <c r="C1947" s="1"/>
      <c r="D1947" s="45"/>
      <c r="E1947" s="4"/>
      <c r="F1947" s="4"/>
      <c r="G1947" s="4"/>
      <c r="H1947" s="50"/>
    </row>
    <row r="1948" spans="1:8" ht="12.75">
      <c r="A1948" s="64"/>
      <c r="B1948" s="14"/>
      <c r="C1948" s="8"/>
      <c r="D1948" s="41"/>
      <c r="E1948" s="9"/>
      <c r="F1948" s="9"/>
      <c r="G1948" s="78"/>
      <c r="H1948" s="50"/>
    </row>
    <row r="1949" spans="1:8" ht="12.75">
      <c r="A1949" s="64"/>
      <c r="B1949" s="17" t="s">
        <v>1453</v>
      </c>
      <c r="C1949" s="8"/>
      <c r="D1949" s="41"/>
      <c r="E1949" s="9"/>
      <c r="F1949" s="9"/>
      <c r="G1949" s="78"/>
      <c r="H1949" s="50"/>
    </row>
    <row r="1950" spans="1:8" ht="12.75">
      <c r="A1950" s="64"/>
      <c r="B1950" s="17" t="s">
        <v>1452</v>
      </c>
      <c r="C1950" s="8"/>
      <c r="D1950" s="41"/>
      <c r="E1950" s="9"/>
      <c r="F1950" s="9"/>
      <c r="G1950" s="78"/>
      <c r="H1950" s="50"/>
    </row>
    <row r="1951" spans="1:8" ht="12.75">
      <c r="A1951" s="64"/>
      <c r="B1951" s="17" t="s">
        <v>1768</v>
      </c>
      <c r="C1951" s="8"/>
      <c r="D1951" s="41"/>
      <c r="E1951" s="9"/>
      <c r="F1951" s="9"/>
      <c r="G1951" s="78"/>
      <c r="H1951" s="50"/>
    </row>
    <row r="1952" spans="1:8" ht="12.75">
      <c r="A1952" s="64"/>
      <c r="B1952" s="17" t="s">
        <v>607</v>
      </c>
      <c r="C1952" s="8"/>
      <c r="D1952" s="41"/>
      <c r="E1952" s="9"/>
      <c r="F1952" s="9"/>
      <c r="G1952" s="78"/>
      <c r="H1952" s="50"/>
    </row>
    <row r="1953" spans="1:8" ht="12.75">
      <c r="A1953" s="64"/>
      <c r="B1953" s="14"/>
      <c r="C1953" s="8"/>
      <c r="D1953" s="41"/>
      <c r="E1953" s="9"/>
      <c r="F1953" s="9"/>
      <c r="G1953" s="78"/>
      <c r="H1953" s="50"/>
    </row>
    <row r="1954" spans="1:8" ht="12.75">
      <c r="A1954" s="64"/>
      <c r="B1954" s="17" t="s">
        <v>396</v>
      </c>
      <c r="C1954" s="8"/>
      <c r="D1954" s="41"/>
      <c r="E1954" s="9"/>
      <c r="F1954" s="9"/>
      <c r="G1954" s="78"/>
      <c r="H1954" s="50"/>
    </row>
    <row r="1955" spans="1:8" ht="12.75">
      <c r="A1955" s="64"/>
      <c r="B1955" s="7"/>
      <c r="C1955" s="8"/>
      <c r="D1955" s="41"/>
      <c r="E1955" s="9"/>
      <c r="F1955" s="9"/>
      <c r="G1955" s="78"/>
      <c r="H1955" s="50"/>
    </row>
    <row r="1956" spans="1:8" ht="12.75">
      <c r="A1956" s="64"/>
      <c r="B1956" s="17" t="s">
        <v>1263</v>
      </c>
      <c r="C1956" s="8"/>
      <c r="D1956" s="41"/>
      <c r="E1956" s="9"/>
      <c r="F1956" s="9"/>
      <c r="G1956" s="78"/>
      <c r="H1956" s="50"/>
    </row>
    <row r="1957" spans="1:8" ht="12.75">
      <c r="A1957" s="66" t="s">
        <v>1662</v>
      </c>
      <c r="B1957" s="7" t="s">
        <v>534</v>
      </c>
      <c r="C1957" s="8">
        <v>10</v>
      </c>
      <c r="D1957" s="41">
        <v>10</v>
      </c>
      <c r="E1957" s="9">
        <v>0</v>
      </c>
      <c r="F1957" s="46" t="str">
        <f>IF(E1957&gt;D1957,E1957-D1957," ")</f>
        <v> </v>
      </c>
      <c r="G1957" s="47">
        <f>IF(D1957&gt;E1957,D1957-E1957," ")</f>
        <v>10</v>
      </c>
      <c r="H1957" s="50">
        <v>10</v>
      </c>
    </row>
    <row r="1958" spans="1:8" ht="12.75">
      <c r="A1958" s="64"/>
      <c r="B1958" s="14"/>
      <c r="C1958" s="8"/>
      <c r="D1958" s="41"/>
      <c r="E1958" s="9"/>
      <c r="F1958" s="9"/>
      <c r="G1958" s="78"/>
      <c r="H1958" s="50"/>
    </row>
    <row r="1959" spans="1:8" ht="12.75">
      <c r="A1959" s="64"/>
      <c r="B1959" s="17" t="s">
        <v>1264</v>
      </c>
      <c r="C1959" s="8"/>
      <c r="D1959" s="41"/>
      <c r="E1959" s="9"/>
      <c r="F1959" s="9"/>
      <c r="G1959" s="78"/>
      <c r="H1959" s="50"/>
    </row>
    <row r="1960" spans="1:8" ht="12.75">
      <c r="A1960" s="66" t="s">
        <v>1663</v>
      </c>
      <c r="B1960" s="7" t="s">
        <v>554</v>
      </c>
      <c r="C1960" s="8">
        <v>481000</v>
      </c>
      <c r="D1960" s="41">
        <v>626000</v>
      </c>
      <c r="E1960" s="9">
        <v>736510.43</v>
      </c>
      <c r="F1960" s="46">
        <f aca="true" t="shared" si="112" ref="F1960:F1974">IF(E1960&gt;D1960,E1960-D1960," ")</f>
        <v>110510.43000000005</v>
      </c>
      <c r="G1960" s="47" t="str">
        <f aca="true" t="shared" si="113" ref="G1960:G1974">IF(D1960&gt;E1960,D1960-E1960," ")</f>
        <v> </v>
      </c>
      <c r="H1960" s="50">
        <v>-110510.43</v>
      </c>
    </row>
    <row r="1961" spans="1:8" ht="12.75">
      <c r="A1961" s="67" t="s">
        <v>536</v>
      </c>
      <c r="B1961" s="7" t="s">
        <v>555</v>
      </c>
      <c r="C1961" s="8">
        <v>210000</v>
      </c>
      <c r="D1961" s="41">
        <v>225900</v>
      </c>
      <c r="E1961" s="9">
        <v>195999.81</v>
      </c>
      <c r="F1961" s="46" t="str">
        <f t="shared" si="112"/>
        <v> </v>
      </c>
      <c r="G1961" s="47">
        <f t="shared" si="113"/>
        <v>29900.190000000002</v>
      </c>
      <c r="H1961" s="50">
        <v>29900.19</v>
      </c>
    </row>
    <row r="1962" spans="1:8" ht="12.75">
      <c r="A1962" s="67" t="s">
        <v>540</v>
      </c>
      <c r="B1962" s="7" t="s">
        <v>557</v>
      </c>
      <c r="C1962" s="8">
        <v>80000</v>
      </c>
      <c r="D1962" s="41">
        <v>100500</v>
      </c>
      <c r="E1962" s="9">
        <v>100428.24</v>
      </c>
      <c r="F1962" s="46" t="str">
        <f t="shared" si="112"/>
        <v> </v>
      </c>
      <c r="G1962" s="47">
        <f t="shared" si="113"/>
        <v>71.75999999999476</v>
      </c>
      <c r="H1962" s="50">
        <v>71.76</v>
      </c>
    </row>
    <row r="1963" spans="1:8" ht="12.75">
      <c r="A1963" s="67" t="s">
        <v>541</v>
      </c>
      <c r="B1963" s="7" t="s">
        <v>558</v>
      </c>
      <c r="C1963" s="8">
        <v>264000</v>
      </c>
      <c r="D1963" s="41">
        <v>264000</v>
      </c>
      <c r="E1963" s="9">
        <v>260062.43</v>
      </c>
      <c r="F1963" s="46" t="str">
        <f t="shared" si="112"/>
        <v> </v>
      </c>
      <c r="G1963" s="47">
        <f t="shared" si="113"/>
        <v>3937.570000000007</v>
      </c>
      <c r="H1963" s="50">
        <v>3937.57</v>
      </c>
    </row>
    <row r="1964" spans="1:8" ht="12.75">
      <c r="A1964" s="67" t="s">
        <v>577</v>
      </c>
      <c r="B1964" s="7" t="s">
        <v>1611</v>
      </c>
      <c r="C1964" s="8">
        <v>2882000</v>
      </c>
      <c r="D1964" s="41">
        <v>3085000</v>
      </c>
      <c r="E1964" s="9">
        <v>3256510.03</v>
      </c>
      <c r="F1964" s="46">
        <f t="shared" si="112"/>
        <v>171510.0299999998</v>
      </c>
      <c r="G1964" s="47" t="str">
        <f t="shared" si="113"/>
        <v> </v>
      </c>
      <c r="H1964" s="50">
        <v>-171510.03</v>
      </c>
    </row>
    <row r="1965" spans="1:8" ht="12.75">
      <c r="A1965" s="67" t="s">
        <v>542</v>
      </c>
      <c r="B1965" s="7" t="s">
        <v>581</v>
      </c>
      <c r="C1965" s="8">
        <v>216000</v>
      </c>
      <c r="D1965" s="41">
        <v>268500</v>
      </c>
      <c r="E1965" s="9">
        <v>453365.32</v>
      </c>
      <c r="F1965" s="46">
        <f t="shared" si="112"/>
        <v>184865.32</v>
      </c>
      <c r="G1965" s="47" t="str">
        <f t="shared" si="113"/>
        <v> </v>
      </c>
      <c r="H1965" s="50">
        <v>-184865.32</v>
      </c>
    </row>
    <row r="1966" spans="1:8" ht="12.75">
      <c r="A1966" s="67" t="s">
        <v>544</v>
      </c>
      <c r="B1966" s="7" t="s">
        <v>1353</v>
      </c>
      <c r="C1966" s="8"/>
      <c r="D1966" s="41"/>
      <c r="E1966" s="9"/>
      <c r="F1966" s="46" t="str">
        <f t="shared" si="112"/>
        <v> </v>
      </c>
      <c r="G1966" s="47" t="str">
        <f t="shared" si="113"/>
        <v> </v>
      </c>
      <c r="H1966" s="50"/>
    </row>
    <row r="1967" spans="1:8" ht="12.75">
      <c r="A1967" s="67"/>
      <c r="B1967" s="7" t="s">
        <v>790</v>
      </c>
      <c r="C1967" s="8">
        <v>10</v>
      </c>
      <c r="D1967" s="41">
        <v>10</v>
      </c>
      <c r="E1967" s="9">
        <v>0</v>
      </c>
      <c r="F1967" s="46" t="str">
        <f t="shared" si="112"/>
        <v> </v>
      </c>
      <c r="G1967" s="47">
        <f t="shared" si="113"/>
        <v>10</v>
      </c>
      <c r="H1967" s="50">
        <v>10</v>
      </c>
    </row>
    <row r="1968" spans="1:8" ht="12.75">
      <c r="A1968" s="67" t="s">
        <v>546</v>
      </c>
      <c r="B1968" s="7" t="s">
        <v>562</v>
      </c>
      <c r="C1968" s="8">
        <v>78000</v>
      </c>
      <c r="D1968" s="41">
        <v>88600</v>
      </c>
      <c r="E1968" s="9">
        <v>80074.26</v>
      </c>
      <c r="F1968" s="46" t="str">
        <f t="shared" si="112"/>
        <v> </v>
      </c>
      <c r="G1968" s="47">
        <f t="shared" si="113"/>
        <v>8525.740000000005</v>
      </c>
      <c r="H1968" s="50">
        <v>8525.74</v>
      </c>
    </row>
    <row r="1969" spans="1:8" ht="12.75">
      <c r="A1969" s="67" t="s">
        <v>547</v>
      </c>
      <c r="B1969" s="7" t="s">
        <v>563</v>
      </c>
      <c r="C1969" s="8">
        <v>16000</v>
      </c>
      <c r="D1969" s="41">
        <v>16000</v>
      </c>
      <c r="E1969" s="9">
        <v>8728.24</v>
      </c>
      <c r="F1969" s="46" t="str">
        <f t="shared" si="112"/>
        <v> </v>
      </c>
      <c r="G1969" s="47">
        <f t="shared" si="113"/>
        <v>7271.76</v>
      </c>
      <c r="H1969" s="50">
        <v>7271.76</v>
      </c>
    </row>
    <row r="1970" spans="1:8" ht="12.75">
      <c r="A1970" s="67" t="s">
        <v>548</v>
      </c>
      <c r="B1970" s="7" t="s">
        <v>564</v>
      </c>
      <c r="C1970" s="8">
        <v>37000</v>
      </c>
      <c r="D1970" s="41">
        <v>24400</v>
      </c>
      <c r="E1970" s="9">
        <v>20331.45</v>
      </c>
      <c r="F1970" s="46" t="str">
        <f t="shared" si="112"/>
        <v> </v>
      </c>
      <c r="G1970" s="47">
        <f t="shared" si="113"/>
        <v>4068.5499999999993</v>
      </c>
      <c r="H1970" s="50">
        <v>4068.55</v>
      </c>
    </row>
    <row r="1971" spans="1:8" ht="12.75">
      <c r="A1971" s="67" t="s">
        <v>549</v>
      </c>
      <c r="B1971" s="7" t="s">
        <v>565</v>
      </c>
      <c r="C1971" s="8">
        <v>16000</v>
      </c>
      <c r="D1971" s="41">
        <v>16000</v>
      </c>
      <c r="E1971" s="9">
        <v>13611.18</v>
      </c>
      <c r="F1971" s="46" t="str">
        <f t="shared" si="112"/>
        <v> </v>
      </c>
      <c r="G1971" s="47">
        <f t="shared" si="113"/>
        <v>2388.8199999999997</v>
      </c>
      <c r="H1971" s="50">
        <v>2388.82</v>
      </c>
    </row>
    <row r="1972" spans="1:8" ht="12.75">
      <c r="A1972" s="67" t="s">
        <v>552</v>
      </c>
      <c r="B1972" s="7" t="s">
        <v>582</v>
      </c>
      <c r="C1972" s="8">
        <v>41990</v>
      </c>
      <c r="D1972" s="41">
        <v>94490</v>
      </c>
      <c r="E1972" s="9">
        <v>94248.78</v>
      </c>
      <c r="F1972" s="46" t="str">
        <f t="shared" si="112"/>
        <v> </v>
      </c>
      <c r="G1972" s="47">
        <f t="shared" si="113"/>
        <v>241.22000000000116</v>
      </c>
      <c r="H1972" s="50">
        <v>241.22</v>
      </c>
    </row>
    <row r="1973" spans="1:8" ht="12.75">
      <c r="A1973" s="67" t="s">
        <v>553</v>
      </c>
      <c r="B1973" s="7" t="s">
        <v>568</v>
      </c>
      <c r="C1973" s="8">
        <v>45000</v>
      </c>
      <c r="D1973" s="41">
        <v>63600</v>
      </c>
      <c r="E1973" s="9">
        <v>63450.62</v>
      </c>
      <c r="F1973" s="46" t="str">
        <f t="shared" si="112"/>
        <v> </v>
      </c>
      <c r="G1973" s="47">
        <f t="shared" si="113"/>
        <v>149.37999999999738</v>
      </c>
      <c r="H1973" s="50">
        <v>149.38</v>
      </c>
    </row>
    <row r="1974" spans="1:8" ht="12.75">
      <c r="A1974" s="67" t="s">
        <v>1327</v>
      </c>
      <c r="B1974" s="7" t="s">
        <v>1347</v>
      </c>
      <c r="C1974" s="8">
        <v>300000</v>
      </c>
      <c r="D1974" s="41">
        <v>423200</v>
      </c>
      <c r="E1974" s="9">
        <v>423110.01</v>
      </c>
      <c r="F1974" s="46" t="str">
        <f t="shared" si="112"/>
        <v> </v>
      </c>
      <c r="G1974" s="47">
        <f t="shared" si="113"/>
        <v>89.98999999999069</v>
      </c>
      <c r="H1974" s="50">
        <v>89.99</v>
      </c>
    </row>
    <row r="1975" spans="1:8" ht="12.75">
      <c r="A1975" s="64"/>
      <c r="B1975" s="7"/>
      <c r="C1975" s="8"/>
      <c r="D1975" s="41"/>
      <c r="E1975" s="9"/>
      <c r="F1975" s="9"/>
      <c r="G1975" s="78"/>
      <c r="H1975" s="50"/>
    </row>
    <row r="1976" spans="1:8" ht="12.75">
      <c r="A1976" s="64"/>
      <c r="B1976" s="14" t="s">
        <v>394</v>
      </c>
      <c r="C1976" s="8">
        <v>4667010</v>
      </c>
      <c r="D1976" s="42"/>
      <c r="E1976" s="23"/>
      <c r="F1976" s="23"/>
      <c r="G1976" s="79"/>
      <c r="H1976" s="71"/>
    </row>
    <row r="1977" spans="1:8" ht="12.75">
      <c r="A1977" s="64"/>
      <c r="B1977" s="14" t="s">
        <v>397</v>
      </c>
      <c r="C1977" s="8"/>
      <c r="D1977" s="43">
        <f>SUM(D1957:D1975)</f>
        <v>5296210</v>
      </c>
      <c r="E1977" s="21">
        <f>SUM(E1957:E1975)</f>
        <v>5706430.8</v>
      </c>
      <c r="F1977" s="21">
        <f>SUM(F1957:F1975)</f>
        <v>466885.77999999985</v>
      </c>
      <c r="G1977" s="80">
        <f>SUM(G1957:G1975)</f>
        <v>56664.979999999996</v>
      </c>
      <c r="H1977" s="72">
        <f>SUM(H1957:H1975)</f>
        <v>-410220.80000000005</v>
      </c>
    </row>
    <row r="1978" spans="1:8" ht="12.75">
      <c r="A1978" s="64"/>
      <c r="B1978" s="14"/>
      <c r="C1978" s="8"/>
      <c r="D1978" s="41"/>
      <c r="E1978" s="9"/>
      <c r="F1978" s="9"/>
      <c r="G1978" s="78"/>
      <c r="H1978" s="50"/>
    </row>
    <row r="1979" spans="1:8" ht="12.75">
      <c r="A1979" s="64"/>
      <c r="B1979" s="17" t="s">
        <v>387</v>
      </c>
      <c r="C1979" s="8"/>
      <c r="D1979" s="41"/>
      <c r="E1979" s="9"/>
      <c r="F1979" s="9"/>
      <c r="G1979" s="78"/>
      <c r="H1979" s="50"/>
    </row>
    <row r="1980" spans="1:8" ht="12.75">
      <c r="A1980" s="64"/>
      <c r="B1980" s="17" t="s">
        <v>398</v>
      </c>
      <c r="C1980" s="8"/>
      <c r="D1980" s="41"/>
      <c r="E1980" s="9"/>
      <c r="F1980" s="9"/>
      <c r="G1980" s="78"/>
      <c r="H1980" s="50"/>
    </row>
    <row r="1981" spans="1:8" ht="12.75">
      <c r="A1981" s="64"/>
      <c r="B1981" s="14"/>
      <c r="C1981" s="8"/>
      <c r="D1981" s="41"/>
      <c r="E1981" s="9"/>
      <c r="F1981" s="9"/>
      <c r="G1981" s="78"/>
      <c r="H1981" s="50"/>
    </row>
    <row r="1982" spans="1:8" ht="12.75">
      <c r="A1982" s="64"/>
      <c r="B1982" s="17" t="s">
        <v>1263</v>
      </c>
      <c r="C1982" s="8"/>
      <c r="D1982" s="41"/>
      <c r="E1982" s="9"/>
      <c r="F1982" s="9"/>
      <c r="G1982" s="78"/>
      <c r="H1982" s="50"/>
    </row>
    <row r="1983" spans="1:8" ht="12.75">
      <c r="A1983" s="66" t="s">
        <v>1664</v>
      </c>
      <c r="B1983" s="7" t="s">
        <v>534</v>
      </c>
      <c r="C1983" s="8">
        <v>10</v>
      </c>
      <c r="D1983" s="41">
        <v>10</v>
      </c>
      <c r="E1983" s="9">
        <v>0</v>
      </c>
      <c r="F1983" s="46" t="str">
        <f>IF(E1983&gt;D1983,E1983-D1983," ")</f>
        <v> </v>
      </c>
      <c r="G1983" s="47">
        <f>IF(D1983&gt;E1983,D1983-E1983," ")</f>
        <v>10</v>
      </c>
      <c r="H1983" s="50">
        <v>10</v>
      </c>
    </row>
    <row r="1984" spans="1:8" ht="12.75">
      <c r="A1984" s="64"/>
      <c r="B1984" s="7"/>
      <c r="C1984" s="8"/>
      <c r="D1984" s="41"/>
      <c r="E1984" s="9"/>
      <c r="F1984" s="9"/>
      <c r="G1984" s="78"/>
      <c r="H1984" s="50"/>
    </row>
    <row r="1985" spans="1:8" ht="12.75">
      <c r="A1985" s="64"/>
      <c r="B1985" s="17" t="s">
        <v>1264</v>
      </c>
      <c r="C1985" s="8"/>
      <c r="D1985" s="41"/>
      <c r="E1985" s="9"/>
      <c r="F1985" s="9"/>
      <c r="G1985" s="78"/>
      <c r="H1985" s="50"/>
    </row>
    <row r="1986" spans="1:8" ht="12.75">
      <c r="A1986" s="66" t="s">
        <v>1665</v>
      </c>
      <c r="B1986" s="7" t="s">
        <v>554</v>
      </c>
      <c r="C1986" s="8">
        <v>1950000</v>
      </c>
      <c r="D1986" s="41">
        <v>2081000</v>
      </c>
      <c r="E1986" s="9">
        <v>2480881.48</v>
      </c>
      <c r="F1986" s="46">
        <f aca="true" t="shared" si="114" ref="F1986:F2000">IF(E1986&gt;D1986,E1986-D1986," ")</f>
        <v>399881.48</v>
      </c>
      <c r="G1986" s="47" t="str">
        <f aca="true" t="shared" si="115" ref="G1986:G2000">IF(D1986&gt;E1986,D1986-E1986," ")</f>
        <v> </v>
      </c>
      <c r="H1986" s="50">
        <v>-399881.48</v>
      </c>
    </row>
    <row r="1987" spans="1:8" ht="12.75">
      <c r="A1987" s="67" t="s">
        <v>536</v>
      </c>
      <c r="B1987" s="7" t="s">
        <v>555</v>
      </c>
      <c r="C1987" s="8">
        <v>300000</v>
      </c>
      <c r="D1987" s="41">
        <v>300000</v>
      </c>
      <c r="E1987" s="9">
        <v>608290.76</v>
      </c>
      <c r="F1987" s="46">
        <f t="shared" si="114"/>
        <v>308290.76</v>
      </c>
      <c r="G1987" s="47" t="str">
        <f t="shared" si="115"/>
        <v> </v>
      </c>
      <c r="H1987" s="50">
        <v>-308290.76</v>
      </c>
    </row>
    <row r="1988" spans="1:8" ht="12.75">
      <c r="A1988" s="67" t="s">
        <v>540</v>
      </c>
      <c r="B1988" s="7" t="s">
        <v>557</v>
      </c>
      <c r="C1988" s="8">
        <v>125000</v>
      </c>
      <c r="D1988" s="41">
        <v>225850</v>
      </c>
      <c r="E1988" s="9">
        <v>181220.12</v>
      </c>
      <c r="F1988" s="46" t="str">
        <f t="shared" si="114"/>
        <v> </v>
      </c>
      <c r="G1988" s="47">
        <f t="shared" si="115"/>
        <v>44629.880000000005</v>
      </c>
      <c r="H1988" s="50">
        <v>44629.88</v>
      </c>
    </row>
    <row r="1989" spans="1:8" ht="12.75">
      <c r="A1989" s="67" t="s">
        <v>541</v>
      </c>
      <c r="B1989" s="7" t="s">
        <v>558</v>
      </c>
      <c r="C1989" s="8">
        <v>700000</v>
      </c>
      <c r="D1989" s="41">
        <v>639490</v>
      </c>
      <c r="E1989" s="9">
        <v>621821</v>
      </c>
      <c r="F1989" s="46" t="str">
        <f t="shared" si="114"/>
        <v> </v>
      </c>
      <c r="G1989" s="47">
        <f t="shared" si="115"/>
        <v>17669</v>
      </c>
      <c r="H1989" s="50">
        <v>17669</v>
      </c>
    </row>
    <row r="1990" spans="1:8" ht="12.75">
      <c r="A1990" s="67" t="s">
        <v>577</v>
      </c>
      <c r="B1990" s="7" t="s">
        <v>1611</v>
      </c>
      <c r="C1990" s="8">
        <v>800000</v>
      </c>
      <c r="D1990" s="41">
        <v>751592</v>
      </c>
      <c r="E1990" s="9">
        <v>1042095.96</v>
      </c>
      <c r="F1990" s="46">
        <f t="shared" si="114"/>
        <v>290503.95999999996</v>
      </c>
      <c r="G1990" s="47" t="str">
        <f t="shared" si="115"/>
        <v> </v>
      </c>
      <c r="H1990" s="50">
        <v>-290503.96</v>
      </c>
    </row>
    <row r="1991" spans="1:8" ht="12.75">
      <c r="A1991" s="67" t="s">
        <v>542</v>
      </c>
      <c r="B1991" s="7" t="s">
        <v>581</v>
      </c>
      <c r="C1991" s="8">
        <v>150000</v>
      </c>
      <c r="D1991" s="41">
        <v>160500</v>
      </c>
      <c r="E1991" s="9">
        <v>186326.14</v>
      </c>
      <c r="F1991" s="46">
        <f t="shared" si="114"/>
        <v>25826.140000000014</v>
      </c>
      <c r="G1991" s="47" t="str">
        <f t="shared" si="115"/>
        <v> </v>
      </c>
      <c r="H1991" s="50">
        <v>-25826.14</v>
      </c>
    </row>
    <row r="1992" spans="1:8" ht="12.75">
      <c r="A1992" s="67" t="s">
        <v>544</v>
      </c>
      <c r="B1992" s="7" t="s">
        <v>1353</v>
      </c>
      <c r="C1992" s="8"/>
      <c r="D1992" s="41"/>
      <c r="E1992" s="9"/>
      <c r="F1992" s="46" t="str">
        <f t="shared" si="114"/>
        <v> </v>
      </c>
      <c r="G1992" s="47" t="str">
        <f t="shared" si="115"/>
        <v> </v>
      </c>
      <c r="H1992" s="50"/>
    </row>
    <row r="1993" spans="1:8" ht="12.75">
      <c r="A1993" s="67"/>
      <c r="B1993" s="7" t="s">
        <v>790</v>
      </c>
      <c r="C1993" s="8">
        <v>10</v>
      </c>
      <c r="D1993" s="41">
        <v>8078</v>
      </c>
      <c r="E1993" s="9">
        <v>4156.51</v>
      </c>
      <c r="F1993" s="46" t="str">
        <f t="shared" si="114"/>
        <v> </v>
      </c>
      <c r="G1993" s="47">
        <f t="shared" si="115"/>
        <v>3921.49</v>
      </c>
      <c r="H1993" s="50">
        <v>3921.49</v>
      </c>
    </row>
    <row r="1994" spans="1:8" ht="12.75">
      <c r="A1994" s="67" t="s">
        <v>546</v>
      </c>
      <c r="B1994" s="7" t="s">
        <v>562</v>
      </c>
      <c r="C1994" s="8">
        <v>300000</v>
      </c>
      <c r="D1994" s="41">
        <v>300000</v>
      </c>
      <c r="E1994" s="9">
        <v>359420.68</v>
      </c>
      <c r="F1994" s="46">
        <f t="shared" si="114"/>
        <v>59420.67999999999</v>
      </c>
      <c r="G1994" s="47" t="str">
        <f t="shared" si="115"/>
        <v> </v>
      </c>
      <c r="H1994" s="50">
        <v>-59420.68</v>
      </c>
    </row>
    <row r="1995" spans="1:8" ht="12.75">
      <c r="A1995" s="67" t="s">
        <v>547</v>
      </c>
      <c r="B1995" s="7" t="s">
        <v>563</v>
      </c>
      <c r="C1995" s="8">
        <v>65000</v>
      </c>
      <c r="D1995" s="41">
        <v>65000</v>
      </c>
      <c r="E1995" s="9">
        <v>98838.99</v>
      </c>
      <c r="F1995" s="46">
        <f t="shared" si="114"/>
        <v>33838.990000000005</v>
      </c>
      <c r="G1995" s="47" t="str">
        <f t="shared" si="115"/>
        <v> </v>
      </c>
      <c r="H1995" s="50">
        <v>-33838.99</v>
      </c>
    </row>
    <row r="1996" spans="1:8" ht="12.75">
      <c r="A1996" s="67" t="s">
        <v>548</v>
      </c>
      <c r="B1996" s="7" t="s">
        <v>564</v>
      </c>
      <c r="C1996" s="8">
        <v>60000</v>
      </c>
      <c r="D1996" s="41">
        <v>60000</v>
      </c>
      <c r="E1996" s="9">
        <v>64268.77</v>
      </c>
      <c r="F1996" s="46">
        <f t="shared" si="114"/>
        <v>4268.769999999997</v>
      </c>
      <c r="G1996" s="47" t="str">
        <f t="shared" si="115"/>
        <v> </v>
      </c>
      <c r="H1996" s="50">
        <v>-4268.77</v>
      </c>
    </row>
    <row r="1997" spans="1:8" ht="12.75">
      <c r="A1997" s="67" t="s">
        <v>549</v>
      </c>
      <c r="B1997" s="7" t="s">
        <v>565</v>
      </c>
      <c r="C1997" s="8">
        <v>5000</v>
      </c>
      <c r="D1997" s="41">
        <v>5600</v>
      </c>
      <c r="E1997" s="9">
        <v>5532.43</v>
      </c>
      <c r="F1997" s="46" t="str">
        <f t="shared" si="114"/>
        <v> </v>
      </c>
      <c r="G1997" s="47">
        <f t="shared" si="115"/>
        <v>67.56999999999971</v>
      </c>
      <c r="H1997" s="50">
        <v>67.57</v>
      </c>
    </row>
    <row r="1998" spans="1:8" ht="12.75">
      <c r="A1998" s="67" t="s">
        <v>552</v>
      </c>
      <c r="B1998" s="7" t="s">
        <v>582</v>
      </c>
      <c r="C1998" s="8">
        <v>60000</v>
      </c>
      <c r="D1998" s="41">
        <v>60000</v>
      </c>
      <c r="E1998" s="9">
        <v>72452.92</v>
      </c>
      <c r="F1998" s="46">
        <f t="shared" si="114"/>
        <v>12452.919999999998</v>
      </c>
      <c r="G1998" s="47" t="str">
        <f t="shared" si="115"/>
        <v> </v>
      </c>
      <c r="H1998" s="50">
        <v>-12452.92</v>
      </c>
    </row>
    <row r="1999" spans="1:8" ht="12.75">
      <c r="A1999" s="67" t="s">
        <v>553</v>
      </c>
      <c r="B1999" s="7" t="s">
        <v>568</v>
      </c>
      <c r="C1999" s="8">
        <v>60000</v>
      </c>
      <c r="D1999" s="41">
        <v>60000</v>
      </c>
      <c r="E1999" s="9">
        <v>74985.87</v>
      </c>
      <c r="F1999" s="46">
        <f t="shared" si="114"/>
        <v>14985.869999999995</v>
      </c>
      <c r="G1999" s="47" t="str">
        <f t="shared" si="115"/>
        <v> </v>
      </c>
      <c r="H1999" s="50">
        <v>-14985.87</v>
      </c>
    </row>
    <row r="2000" spans="1:8" ht="12.75">
      <c r="A2000" s="67" t="s">
        <v>1327</v>
      </c>
      <c r="B2000" s="7" t="s">
        <v>1347</v>
      </c>
      <c r="C2000" s="8">
        <v>800000</v>
      </c>
      <c r="D2000" s="41">
        <v>800000</v>
      </c>
      <c r="E2000" s="9">
        <v>850390.6</v>
      </c>
      <c r="F2000" s="46">
        <f t="shared" si="114"/>
        <v>50390.59999999998</v>
      </c>
      <c r="G2000" s="47" t="str">
        <f t="shared" si="115"/>
        <v> </v>
      </c>
      <c r="H2000" s="50">
        <v>-50390.6</v>
      </c>
    </row>
    <row r="2001" spans="1:8" ht="12.75">
      <c r="A2001" s="64"/>
      <c r="B2001" s="7"/>
      <c r="C2001" s="8"/>
      <c r="D2001" s="41"/>
      <c r="E2001" s="9"/>
      <c r="F2001" s="9"/>
      <c r="G2001" s="78"/>
      <c r="H2001" s="50"/>
    </row>
    <row r="2002" spans="1:8" ht="12.75">
      <c r="A2002" s="64"/>
      <c r="B2002" s="14" t="s">
        <v>402</v>
      </c>
      <c r="C2002" s="8">
        <v>5375020</v>
      </c>
      <c r="D2002" s="42"/>
      <c r="E2002" s="23"/>
      <c r="F2002" s="23"/>
      <c r="G2002" s="79"/>
      <c r="H2002" s="71"/>
    </row>
    <row r="2003" spans="1:8" ht="12.75">
      <c r="A2003" s="64"/>
      <c r="B2003" s="14" t="s">
        <v>399</v>
      </c>
      <c r="C2003" s="8"/>
      <c r="D2003" s="43">
        <f>SUM(D1983:D2000)</f>
        <v>5517120</v>
      </c>
      <c r="E2003" s="21">
        <f>SUM(E1983:E2000)</f>
        <v>6650682.229999999</v>
      </c>
      <c r="F2003" s="21">
        <f>SUM(F1983:F2000)</f>
        <v>1199860.17</v>
      </c>
      <c r="G2003" s="80">
        <f>SUM(G1983:G2000)</f>
        <v>66297.94</v>
      </c>
      <c r="H2003" s="72">
        <f>SUM(H1983:H2000)</f>
        <v>-1133562.2300000002</v>
      </c>
    </row>
    <row r="2004" spans="1:8" ht="12.75">
      <c r="A2004" s="2"/>
      <c r="B2004" s="54"/>
      <c r="C2004" s="1"/>
      <c r="D2004" s="45"/>
      <c r="E2004" s="4"/>
      <c r="F2004" s="4"/>
      <c r="G2004" s="4"/>
      <c r="H2004" s="50"/>
    </row>
    <row r="2005" spans="1:8" ht="12.75">
      <c r="A2005" s="64"/>
      <c r="B2005" s="14"/>
      <c r="C2005" s="8"/>
      <c r="D2005" s="41"/>
      <c r="E2005" s="9"/>
      <c r="F2005" s="9"/>
      <c r="G2005" s="78"/>
      <c r="H2005" s="50"/>
    </row>
    <row r="2006" spans="1:8" ht="12.75">
      <c r="A2006" s="64"/>
      <c r="B2006" s="17" t="s">
        <v>1453</v>
      </c>
      <c r="C2006" s="8"/>
      <c r="D2006" s="41"/>
      <c r="E2006" s="9"/>
      <c r="F2006" s="9"/>
      <c r="G2006" s="78"/>
      <c r="H2006" s="50"/>
    </row>
    <row r="2007" spans="1:8" ht="12.75">
      <c r="A2007" s="64"/>
      <c r="B2007" s="17" t="s">
        <v>1452</v>
      </c>
      <c r="C2007" s="8"/>
      <c r="D2007" s="41"/>
      <c r="E2007" s="9"/>
      <c r="F2007" s="9"/>
      <c r="G2007" s="78"/>
      <c r="H2007" s="50"/>
    </row>
    <row r="2008" spans="1:8" ht="12.75">
      <c r="A2008" s="64"/>
      <c r="B2008" s="17" t="s">
        <v>1761</v>
      </c>
      <c r="C2008" s="8"/>
      <c r="D2008" s="41"/>
      <c r="E2008" s="9"/>
      <c r="F2008" s="9"/>
      <c r="G2008" s="78"/>
      <c r="H2008" s="50"/>
    </row>
    <row r="2009" spans="1:8" ht="12.75">
      <c r="A2009" s="64"/>
      <c r="B2009" s="17" t="s">
        <v>607</v>
      </c>
      <c r="C2009" s="8"/>
      <c r="D2009" s="41"/>
      <c r="E2009" s="9"/>
      <c r="F2009" s="9"/>
      <c r="G2009" s="78"/>
      <c r="H2009" s="50"/>
    </row>
    <row r="2010" spans="1:8" ht="12.75">
      <c r="A2010" s="64"/>
      <c r="B2010" s="14"/>
      <c r="C2010" s="8"/>
      <c r="D2010" s="41"/>
      <c r="E2010" s="9"/>
      <c r="F2010" s="9"/>
      <c r="G2010" s="78"/>
      <c r="H2010" s="50"/>
    </row>
    <row r="2011" spans="1:8" ht="12.75">
      <c r="A2011" s="64"/>
      <c r="B2011" s="17" t="s">
        <v>400</v>
      </c>
      <c r="C2011" s="8"/>
      <c r="D2011" s="41"/>
      <c r="E2011" s="9"/>
      <c r="F2011" s="9"/>
      <c r="G2011" s="78"/>
      <c r="H2011" s="50"/>
    </row>
    <row r="2012" spans="1:8" ht="12.75">
      <c r="A2012" s="64"/>
      <c r="B2012" s="17" t="s">
        <v>401</v>
      </c>
      <c r="C2012" s="8"/>
      <c r="D2012" s="41"/>
      <c r="E2012" s="9"/>
      <c r="F2012" s="9"/>
      <c r="G2012" s="78"/>
      <c r="H2012" s="50"/>
    </row>
    <row r="2013" spans="1:8" ht="12.75">
      <c r="A2013" s="64"/>
      <c r="B2013" s="14"/>
      <c r="C2013" s="8"/>
      <c r="D2013" s="41"/>
      <c r="E2013" s="9"/>
      <c r="F2013" s="9"/>
      <c r="G2013" s="78"/>
      <c r="H2013" s="50"/>
    </row>
    <row r="2014" spans="1:8" ht="12.75">
      <c r="A2014" s="64"/>
      <c r="B2014" s="17" t="s">
        <v>1263</v>
      </c>
      <c r="C2014" s="8"/>
      <c r="D2014" s="41"/>
      <c r="E2014" s="9"/>
      <c r="F2014" s="9"/>
      <c r="G2014" s="78"/>
      <c r="H2014" s="50"/>
    </row>
    <row r="2015" spans="1:8" ht="12.75">
      <c r="A2015" s="66" t="s">
        <v>1666</v>
      </c>
      <c r="B2015" s="7" t="s">
        <v>534</v>
      </c>
      <c r="C2015" s="8">
        <v>10</v>
      </c>
      <c r="D2015" s="41">
        <v>10</v>
      </c>
      <c r="E2015" s="9">
        <v>0</v>
      </c>
      <c r="F2015" s="46" t="str">
        <f>IF(E2015&gt;D2015,E2015-D2015," ")</f>
        <v> </v>
      </c>
      <c r="G2015" s="47">
        <f>IF(D2015&gt;E2015,D2015-E2015," ")</f>
        <v>10</v>
      </c>
      <c r="H2015" s="50">
        <v>10</v>
      </c>
    </row>
    <row r="2016" spans="1:8" ht="12.75">
      <c r="A2016" s="64"/>
      <c r="B2016" s="25"/>
      <c r="C2016" s="8"/>
      <c r="D2016" s="41"/>
      <c r="E2016" s="9"/>
      <c r="F2016" s="9"/>
      <c r="G2016" s="78"/>
      <c r="H2016" s="50"/>
    </row>
    <row r="2017" spans="1:8" ht="12.75">
      <c r="A2017" s="64"/>
      <c r="B2017" s="17" t="s">
        <v>1264</v>
      </c>
      <c r="C2017" s="8"/>
      <c r="D2017" s="41"/>
      <c r="E2017" s="9"/>
      <c r="F2017" s="9"/>
      <c r="G2017" s="78"/>
      <c r="H2017" s="50"/>
    </row>
    <row r="2018" spans="1:8" ht="12.75">
      <c r="A2018" s="66" t="s">
        <v>1667</v>
      </c>
      <c r="B2018" s="7" t="s">
        <v>554</v>
      </c>
      <c r="C2018" s="8">
        <v>1000000</v>
      </c>
      <c r="D2018" s="41">
        <v>1060000</v>
      </c>
      <c r="E2018" s="9">
        <v>1457607.15</v>
      </c>
      <c r="F2018" s="46">
        <f aca="true" t="shared" si="116" ref="F2018:F2032">IF(E2018&gt;D2018,E2018-D2018," ")</f>
        <v>397607.1499999999</v>
      </c>
      <c r="G2018" s="47" t="str">
        <f aca="true" t="shared" si="117" ref="G2018:G2032">IF(D2018&gt;E2018,D2018-E2018," ")</f>
        <v> </v>
      </c>
      <c r="H2018" s="50">
        <v>-397607.15</v>
      </c>
    </row>
    <row r="2019" spans="1:8" ht="12.75">
      <c r="A2019" s="67" t="s">
        <v>536</v>
      </c>
      <c r="B2019" s="7" t="s">
        <v>555</v>
      </c>
      <c r="C2019" s="8">
        <v>290000</v>
      </c>
      <c r="D2019" s="41">
        <v>263200</v>
      </c>
      <c r="E2019" s="9">
        <v>263046.62</v>
      </c>
      <c r="F2019" s="46" t="str">
        <f t="shared" si="116"/>
        <v> </v>
      </c>
      <c r="G2019" s="47">
        <f t="shared" si="117"/>
        <v>153.38000000000466</v>
      </c>
      <c r="H2019" s="50">
        <v>153.38</v>
      </c>
    </row>
    <row r="2020" spans="1:8" ht="12.75">
      <c r="A2020" s="67" t="s">
        <v>540</v>
      </c>
      <c r="B2020" s="7" t="s">
        <v>557</v>
      </c>
      <c r="C2020" s="8">
        <v>40000</v>
      </c>
      <c r="D2020" s="41">
        <v>32400</v>
      </c>
      <c r="E2020" s="9">
        <v>27898.14</v>
      </c>
      <c r="F2020" s="46" t="str">
        <f t="shared" si="116"/>
        <v> </v>
      </c>
      <c r="G2020" s="47">
        <f t="shared" si="117"/>
        <v>4501.860000000001</v>
      </c>
      <c r="H2020" s="50">
        <v>4501.86</v>
      </c>
    </row>
    <row r="2021" spans="1:8" ht="12.75">
      <c r="A2021" s="67" t="s">
        <v>541</v>
      </c>
      <c r="B2021" s="7" t="s">
        <v>558</v>
      </c>
      <c r="C2021" s="8">
        <v>400000</v>
      </c>
      <c r="D2021" s="41">
        <v>371600</v>
      </c>
      <c r="E2021" s="9">
        <v>371434.6</v>
      </c>
      <c r="F2021" s="46" t="str">
        <f t="shared" si="116"/>
        <v> </v>
      </c>
      <c r="G2021" s="47">
        <f t="shared" si="117"/>
        <v>165.40000000002328</v>
      </c>
      <c r="H2021" s="50">
        <v>165.4</v>
      </c>
    </row>
    <row r="2022" spans="1:8" ht="12.75">
      <c r="A2022" s="67" t="s">
        <v>577</v>
      </c>
      <c r="B2022" s="7" t="s">
        <v>1611</v>
      </c>
      <c r="C2022" s="8">
        <v>2023000</v>
      </c>
      <c r="D2022" s="41">
        <v>2119320</v>
      </c>
      <c r="E2022" s="9">
        <v>2260485.43</v>
      </c>
      <c r="F2022" s="46">
        <f t="shared" si="116"/>
        <v>141165.43000000017</v>
      </c>
      <c r="G2022" s="47" t="str">
        <f t="shared" si="117"/>
        <v> </v>
      </c>
      <c r="H2022" s="50">
        <v>-141165.43</v>
      </c>
    </row>
    <row r="2023" spans="1:8" ht="12.75">
      <c r="A2023" s="67" t="s">
        <v>542</v>
      </c>
      <c r="B2023" s="7" t="s">
        <v>581</v>
      </c>
      <c r="C2023" s="8">
        <v>200000</v>
      </c>
      <c r="D2023" s="41">
        <v>408480</v>
      </c>
      <c r="E2023" s="9">
        <v>408462.26</v>
      </c>
      <c r="F2023" s="46" t="str">
        <f t="shared" si="116"/>
        <v> </v>
      </c>
      <c r="G2023" s="47">
        <f t="shared" si="117"/>
        <v>17.739999999990687</v>
      </c>
      <c r="H2023" s="50">
        <v>17.74</v>
      </c>
    </row>
    <row r="2024" spans="1:8" ht="12.75">
      <c r="A2024" s="67" t="s">
        <v>544</v>
      </c>
      <c r="B2024" s="7" t="s">
        <v>1353</v>
      </c>
      <c r="C2024" s="8"/>
      <c r="D2024" s="41"/>
      <c r="E2024" s="9"/>
      <c r="F2024" s="46" t="str">
        <f t="shared" si="116"/>
        <v> </v>
      </c>
      <c r="G2024" s="47" t="str">
        <f t="shared" si="117"/>
        <v> </v>
      </c>
      <c r="H2024" s="50"/>
    </row>
    <row r="2025" spans="1:8" ht="12.75">
      <c r="A2025" s="67"/>
      <c r="B2025" s="7" t="s">
        <v>790</v>
      </c>
      <c r="C2025" s="8">
        <v>10</v>
      </c>
      <c r="D2025" s="41">
        <v>10</v>
      </c>
      <c r="E2025" s="9">
        <v>0</v>
      </c>
      <c r="F2025" s="46" t="str">
        <f t="shared" si="116"/>
        <v> </v>
      </c>
      <c r="G2025" s="47">
        <f t="shared" si="117"/>
        <v>10</v>
      </c>
      <c r="H2025" s="50">
        <v>10</v>
      </c>
    </row>
    <row r="2026" spans="1:8" ht="12.75">
      <c r="A2026" s="67" t="s">
        <v>546</v>
      </c>
      <c r="B2026" s="7" t="s">
        <v>562</v>
      </c>
      <c r="C2026" s="8">
        <v>65000</v>
      </c>
      <c r="D2026" s="41">
        <v>65000</v>
      </c>
      <c r="E2026" s="9">
        <v>54685.68</v>
      </c>
      <c r="F2026" s="46" t="str">
        <f t="shared" si="116"/>
        <v> </v>
      </c>
      <c r="G2026" s="47">
        <f t="shared" si="117"/>
        <v>10314.32</v>
      </c>
      <c r="H2026" s="50">
        <v>10314.32</v>
      </c>
    </row>
    <row r="2027" spans="1:8" ht="12.75">
      <c r="A2027" s="67" t="s">
        <v>547</v>
      </c>
      <c r="B2027" s="7" t="s">
        <v>563</v>
      </c>
      <c r="C2027" s="8">
        <v>7000</v>
      </c>
      <c r="D2027" s="41">
        <v>17000</v>
      </c>
      <c r="E2027" s="9">
        <v>15202.19</v>
      </c>
      <c r="F2027" s="46" t="str">
        <f t="shared" si="116"/>
        <v> </v>
      </c>
      <c r="G2027" s="47">
        <f t="shared" si="117"/>
        <v>1797.8099999999995</v>
      </c>
      <c r="H2027" s="50">
        <v>1797.81</v>
      </c>
    </row>
    <row r="2028" spans="1:8" ht="12.75">
      <c r="A2028" s="67" t="s">
        <v>548</v>
      </c>
      <c r="B2028" s="7" t="s">
        <v>564</v>
      </c>
      <c r="C2028" s="8">
        <v>14000</v>
      </c>
      <c r="D2028" s="41">
        <v>14000</v>
      </c>
      <c r="E2028" s="9">
        <v>13664.12</v>
      </c>
      <c r="F2028" s="46" t="str">
        <f t="shared" si="116"/>
        <v> </v>
      </c>
      <c r="G2028" s="47">
        <f t="shared" si="117"/>
        <v>335.8799999999992</v>
      </c>
      <c r="H2028" s="50">
        <v>335.88</v>
      </c>
    </row>
    <row r="2029" spans="1:8" ht="12.75">
      <c r="A2029" s="67" t="s">
        <v>549</v>
      </c>
      <c r="B2029" s="7" t="s">
        <v>565</v>
      </c>
      <c r="C2029" s="8">
        <v>10000</v>
      </c>
      <c r="D2029" s="41">
        <v>0</v>
      </c>
      <c r="E2029" s="9">
        <v>0</v>
      </c>
      <c r="F2029" s="46" t="str">
        <f t="shared" si="116"/>
        <v> </v>
      </c>
      <c r="G2029" s="47" t="str">
        <f t="shared" si="117"/>
        <v> </v>
      </c>
      <c r="H2029" s="50">
        <v>0</v>
      </c>
    </row>
    <row r="2030" spans="1:8" ht="12.75">
      <c r="A2030" s="67" t="s">
        <v>552</v>
      </c>
      <c r="B2030" s="7" t="s">
        <v>582</v>
      </c>
      <c r="C2030" s="8">
        <v>30000</v>
      </c>
      <c r="D2030" s="41">
        <v>24000</v>
      </c>
      <c r="E2030" s="9">
        <v>23005.02</v>
      </c>
      <c r="F2030" s="46" t="str">
        <f t="shared" si="116"/>
        <v> </v>
      </c>
      <c r="G2030" s="47">
        <f t="shared" si="117"/>
        <v>994.9799999999996</v>
      </c>
      <c r="H2030" s="50">
        <v>994.98</v>
      </c>
    </row>
    <row r="2031" spans="1:8" ht="12.75">
      <c r="A2031" s="67" t="s">
        <v>553</v>
      </c>
      <c r="B2031" s="7" t="s">
        <v>568</v>
      </c>
      <c r="C2031" s="8">
        <v>44990</v>
      </c>
      <c r="D2031" s="41">
        <v>44990</v>
      </c>
      <c r="E2031" s="9">
        <v>43157.46</v>
      </c>
      <c r="F2031" s="46" t="str">
        <f t="shared" si="116"/>
        <v> </v>
      </c>
      <c r="G2031" s="47">
        <f t="shared" si="117"/>
        <v>1832.5400000000009</v>
      </c>
      <c r="H2031" s="50">
        <v>1832.54</v>
      </c>
    </row>
    <row r="2032" spans="1:8" ht="12.75">
      <c r="A2032" s="67" t="s">
        <v>1327</v>
      </c>
      <c r="B2032" s="7" t="s">
        <v>1347</v>
      </c>
      <c r="C2032" s="8">
        <v>350000</v>
      </c>
      <c r="D2032" s="41">
        <v>239920</v>
      </c>
      <c r="E2032" s="9">
        <v>239400.28</v>
      </c>
      <c r="F2032" s="46" t="str">
        <f t="shared" si="116"/>
        <v> </v>
      </c>
      <c r="G2032" s="47">
        <f t="shared" si="117"/>
        <v>519.7200000000012</v>
      </c>
      <c r="H2032" s="50">
        <v>519.72</v>
      </c>
    </row>
    <row r="2033" spans="1:8" ht="12.75">
      <c r="A2033" s="64"/>
      <c r="B2033" s="7"/>
      <c r="C2033" s="8"/>
      <c r="D2033" s="41"/>
      <c r="E2033" s="9"/>
      <c r="F2033" s="9"/>
      <c r="G2033" s="78"/>
      <c r="H2033" s="50"/>
    </row>
    <row r="2034" spans="1:8" ht="12.75">
      <c r="A2034" s="64"/>
      <c r="B2034" s="14" t="s">
        <v>402</v>
      </c>
      <c r="C2034" s="8">
        <v>4474010</v>
      </c>
      <c r="D2034" s="42"/>
      <c r="E2034" s="23"/>
      <c r="F2034" s="23"/>
      <c r="G2034" s="79"/>
      <c r="H2034" s="71"/>
    </row>
    <row r="2035" spans="1:8" ht="12.75">
      <c r="A2035" s="64"/>
      <c r="B2035" s="14" t="s">
        <v>401</v>
      </c>
      <c r="C2035" s="8"/>
      <c r="D2035" s="43">
        <f>SUM(D2015:D2033)</f>
        <v>4659930</v>
      </c>
      <c r="E2035" s="21">
        <f>SUM(E2015:E2033)</f>
        <v>5178048.949999999</v>
      </c>
      <c r="F2035" s="21">
        <f>SUM(F2015:F2033)</f>
        <v>538772.5800000001</v>
      </c>
      <c r="G2035" s="80">
        <f>SUM(G2015:G2033)</f>
        <v>20653.630000000016</v>
      </c>
      <c r="H2035" s="72">
        <f>SUM(H2015:H2033)</f>
        <v>-518118.95</v>
      </c>
    </row>
    <row r="2036" spans="1:8" ht="12.75">
      <c r="A2036" s="64"/>
      <c r="B2036" s="14"/>
      <c r="C2036" s="8"/>
      <c r="D2036" s="41"/>
      <c r="E2036" s="9"/>
      <c r="F2036" s="9"/>
      <c r="G2036" s="78"/>
      <c r="H2036" s="50"/>
    </row>
    <row r="2037" spans="1:8" ht="12.75">
      <c r="A2037" s="64"/>
      <c r="B2037" s="17" t="s">
        <v>384</v>
      </c>
      <c r="C2037" s="8"/>
      <c r="D2037" s="41"/>
      <c r="E2037" s="9"/>
      <c r="F2037" s="9"/>
      <c r="G2037" s="78"/>
      <c r="H2037" s="50"/>
    </row>
    <row r="2038" spans="1:8" ht="12.75">
      <c r="A2038" s="64"/>
      <c r="B2038" s="17" t="s">
        <v>403</v>
      </c>
      <c r="C2038" s="8"/>
      <c r="D2038" s="41"/>
      <c r="E2038" s="9"/>
      <c r="F2038" s="9"/>
      <c r="G2038" s="78"/>
      <c r="H2038" s="50"/>
    </row>
    <row r="2039" spans="1:8" ht="12.75">
      <c r="A2039" s="64"/>
      <c r="B2039" s="14"/>
      <c r="C2039" s="8"/>
      <c r="D2039" s="41"/>
      <c r="E2039" s="9"/>
      <c r="F2039" s="9"/>
      <c r="G2039" s="78"/>
      <c r="H2039" s="50"/>
    </row>
    <row r="2040" spans="1:8" ht="12.75">
      <c r="A2040" s="64"/>
      <c r="B2040" s="17" t="s">
        <v>1263</v>
      </c>
      <c r="C2040" s="8"/>
      <c r="D2040" s="41"/>
      <c r="E2040" s="9"/>
      <c r="F2040" s="9"/>
      <c r="G2040" s="78"/>
      <c r="H2040" s="50"/>
    </row>
    <row r="2041" spans="1:8" ht="12.75">
      <c r="A2041" s="66" t="s">
        <v>1668</v>
      </c>
      <c r="B2041" s="7" t="s">
        <v>534</v>
      </c>
      <c r="C2041" s="8">
        <v>10</v>
      </c>
      <c r="D2041" s="41">
        <v>10</v>
      </c>
      <c r="E2041" s="9">
        <v>0</v>
      </c>
      <c r="F2041" s="46" t="str">
        <f>IF(E2041&gt;D2041,E2041-D2041," ")</f>
        <v> </v>
      </c>
      <c r="G2041" s="47">
        <f>IF(D2041&gt;E2041,D2041-E2041," ")</f>
        <v>10</v>
      </c>
      <c r="H2041" s="50">
        <v>10</v>
      </c>
    </row>
    <row r="2042" spans="1:8" ht="12.75">
      <c r="A2042" s="64"/>
      <c r="B2042" s="7"/>
      <c r="C2042" s="8"/>
      <c r="D2042" s="41"/>
      <c r="E2042" s="9"/>
      <c r="F2042" s="9"/>
      <c r="G2042" s="78"/>
      <c r="H2042" s="50"/>
    </row>
    <row r="2043" spans="1:8" ht="12.75">
      <c r="A2043" s="64"/>
      <c r="B2043" s="17" t="s">
        <v>1264</v>
      </c>
      <c r="C2043" s="8"/>
      <c r="D2043" s="41"/>
      <c r="E2043" s="9"/>
      <c r="F2043" s="9"/>
      <c r="G2043" s="78"/>
      <c r="H2043" s="50"/>
    </row>
    <row r="2044" spans="1:8" ht="12.75">
      <c r="A2044" s="66" t="s">
        <v>1669</v>
      </c>
      <c r="B2044" s="7" t="s">
        <v>554</v>
      </c>
      <c r="C2044" s="8">
        <v>7200000</v>
      </c>
      <c r="D2044" s="41">
        <v>6703350</v>
      </c>
      <c r="E2044" s="9">
        <v>6703342.89</v>
      </c>
      <c r="F2044" s="46" t="str">
        <f aca="true" t="shared" si="118" ref="F2044:F2057">IF(E2044&gt;D2044,E2044-D2044," ")</f>
        <v> </v>
      </c>
      <c r="G2044" s="47">
        <f aca="true" t="shared" si="119" ref="G2044:G2057">IF(D2044&gt;E2044,D2044-E2044," ")</f>
        <v>7.110000000335276</v>
      </c>
      <c r="H2044" s="50">
        <v>7.11</v>
      </c>
    </row>
    <row r="2045" spans="1:8" ht="12.75">
      <c r="A2045" s="67" t="s">
        <v>536</v>
      </c>
      <c r="B2045" s="7" t="s">
        <v>555</v>
      </c>
      <c r="C2045" s="8">
        <v>1140000</v>
      </c>
      <c r="D2045" s="41">
        <v>1400800</v>
      </c>
      <c r="E2045" s="9">
        <v>2000782.25</v>
      </c>
      <c r="F2045" s="46">
        <f t="shared" si="118"/>
        <v>599982.25</v>
      </c>
      <c r="G2045" s="47" t="str">
        <f t="shared" si="119"/>
        <v> </v>
      </c>
      <c r="H2045" s="50">
        <v>-599982.25</v>
      </c>
    </row>
    <row r="2046" spans="1:8" ht="12.75">
      <c r="A2046" s="67" t="s">
        <v>540</v>
      </c>
      <c r="B2046" s="7" t="s">
        <v>557</v>
      </c>
      <c r="C2046" s="8">
        <v>280000</v>
      </c>
      <c r="D2046" s="41">
        <v>313625</v>
      </c>
      <c r="E2046" s="9">
        <v>313610.26</v>
      </c>
      <c r="F2046" s="46" t="str">
        <f t="shared" si="118"/>
        <v> </v>
      </c>
      <c r="G2046" s="47">
        <f t="shared" si="119"/>
        <v>14.739999999990687</v>
      </c>
      <c r="H2046" s="50">
        <v>14.74</v>
      </c>
    </row>
    <row r="2047" spans="1:8" ht="12.75">
      <c r="A2047" s="67" t="s">
        <v>541</v>
      </c>
      <c r="B2047" s="7" t="s">
        <v>558</v>
      </c>
      <c r="C2047" s="8">
        <v>1400000</v>
      </c>
      <c r="D2047" s="41">
        <v>1905800</v>
      </c>
      <c r="E2047" s="9">
        <v>1692953.59</v>
      </c>
      <c r="F2047" s="46" t="str">
        <f t="shared" si="118"/>
        <v> </v>
      </c>
      <c r="G2047" s="47">
        <f t="shared" si="119"/>
        <v>212846.40999999992</v>
      </c>
      <c r="H2047" s="50">
        <v>212846.41</v>
      </c>
    </row>
    <row r="2048" spans="1:8" ht="12.75">
      <c r="A2048" s="67" t="s">
        <v>577</v>
      </c>
      <c r="B2048" s="7" t="s">
        <v>1611</v>
      </c>
      <c r="C2048" s="8">
        <v>8940000</v>
      </c>
      <c r="D2048" s="41">
        <v>10642000</v>
      </c>
      <c r="E2048" s="9">
        <v>10641123.23</v>
      </c>
      <c r="F2048" s="46" t="str">
        <f t="shared" si="118"/>
        <v> </v>
      </c>
      <c r="G2048" s="47">
        <f t="shared" si="119"/>
        <v>876.769999999553</v>
      </c>
      <c r="H2048" s="50">
        <v>876.77</v>
      </c>
    </row>
    <row r="2049" spans="1:8" ht="12.75">
      <c r="A2049" s="67" t="s">
        <v>542</v>
      </c>
      <c r="B2049" s="7" t="s">
        <v>581</v>
      </c>
      <c r="C2049" s="8">
        <v>300000</v>
      </c>
      <c r="D2049" s="41">
        <v>419310</v>
      </c>
      <c r="E2049" s="9">
        <v>419262.73</v>
      </c>
      <c r="F2049" s="46" t="str">
        <f t="shared" si="118"/>
        <v> </v>
      </c>
      <c r="G2049" s="47">
        <f t="shared" si="119"/>
        <v>47.27000000001863</v>
      </c>
      <c r="H2049" s="50">
        <v>47.27</v>
      </c>
    </row>
    <row r="2050" spans="1:8" ht="12.75">
      <c r="A2050" s="67" t="s">
        <v>544</v>
      </c>
      <c r="B2050" s="7" t="s">
        <v>1353</v>
      </c>
      <c r="C2050" s="8"/>
      <c r="D2050" s="41"/>
      <c r="E2050" s="9"/>
      <c r="F2050" s="46" t="str">
        <f t="shared" si="118"/>
        <v> </v>
      </c>
      <c r="G2050" s="47" t="str">
        <f t="shared" si="119"/>
        <v> </v>
      </c>
      <c r="H2050" s="50"/>
    </row>
    <row r="2051" spans="1:8" ht="12.75">
      <c r="A2051" s="67"/>
      <c r="B2051" s="7" t="s">
        <v>790</v>
      </c>
      <c r="C2051" s="8">
        <v>10</v>
      </c>
      <c r="D2051" s="41">
        <v>10</v>
      </c>
      <c r="E2051" s="9">
        <v>0</v>
      </c>
      <c r="F2051" s="46" t="str">
        <f t="shared" si="118"/>
        <v> </v>
      </c>
      <c r="G2051" s="47">
        <f t="shared" si="119"/>
        <v>10</v>
      </c>
      <c r="H2051" s="50">
        <v>10</v>
      </c>
    </row>
    <row r="2052" spans="1:8" ht="12.75">
      <c r="A2052" s="67" t="s">
        <v>546</v>
      </c>
      <c r="B2052" s="7" t="s">
        <v>562</v>
      </c>
      <c r="C2052" s="8">
        <v>275000</v>
      </c>
      <c r="D2052" s="41">
        <v>335200</v>
      </c>
      <c r="E2052" s="9">
        <v>335176.51</v>
      </c>
      <c r="F2052" s="46" t="str">
        <f t="shared" si="118"/>
        <v> </v>
      </c>
      <c r="G2052" s="47">
        <f t="shared" si="119"/>
        <v>23.489999999990687</v>
      </c>
      <c r="H2052" s="50">
        <v>23.49</v>
      </c>
    </row>
    <row r="2053" spans="1:8" ht="12.75">
      <c r="A2053" s="67" t="s">
        <v>548</v>
      </c>
      <c r="B2053" s="7" t="s">
        <v>564</v>
      </c>
      <c r="C2053" s="8">
        <v>150000</v>
      </c>
      <c r="D2053" s="41">
        <v>64325</v>
      </c>
      <c r="E2053" s="9">
        <v>62249.67</v>
      </c>
      <c r="F2053" s="46" t="str">
        <f t="shared" si="118"/>
        <v> </v>
      </c>
      <c r="G2053" s="47">
        <f t="shared" si="119"/>
        <v>2075.3300000000017</v>
      </c>
      <c r="H2053" s="50">
        <v>2075.33</v>
      </c>
    </row>
    <row r="2054" spans="1:8" ht="12.75">
      <c r="A2054" s="67" t="s">
        <v>549</v>
      </c>
      <c r="B2054" s="7" t="s">
        <v>565</v>
      </c>
      <c r="C2054" s="8">
        <v>15000</v>
      </c>
      <c r="D2054" s="41">
        <v>19583</v>
      </c>
      <c r="E2054" s="9">
        <v>19566.19</v>
      </c>
      <c r="F2054" s="46" t="str">
        <f t="shared" si="118"/>
        <v> </v>
      </c>
      <c r="G2054" s="47">
        <f t="shared" si="119"/>
        <v>16.81000000000131</v>
      </c>
      <c r="H2054" s="50">
        <v>16.81</v>
      </c>
    </row>
    <row r="2055" spans="1:8" ht="12.75">
      <c r="A2055" s="67" t="s">
        <v>552</v>
      </c>
      <c r="B2055" s="7" t="s">
        <v>582</v>
      </c>
      <c r="C2055" s="8">
        <v>100000</v>
      </c>
      <c r="D2055" s="41">
        <v>160360</v>
      </c>
      <c r="E2055" s="9">
        <v>160351.08</v>
      </c>
      <c r="F2055" s="46" t="str">
        <f t="shared" si="118"/>
        <v> </v>
      </c>
      <c r="G2055" s="47">
        <f t="shared" si="119"/>
        <v>8.920000000012806</v>
      </c>
      <c r="H2055" s="50">
        <v>8.92</v>
      </c>
    </row>
    <row r="2056" spans="1:8" ht="12.75">
      <c r="A2056" s="67" t="s">
        <v>553</v>
      </c>
      <c r="B2056" s="7" t="s">
        <v>568</v>
      </c>
      <c r="C2056" s="8">
        <v>99990</v>
      </c>
      <c r="D2056" s="41">
        <v>192055</v>
      </c>
      <c r="E2056" s="9">
        <v>192044.84</v>
      </c>
      <c r="F2056" s="46" t="str">
        <f t="shared" si="118"/>
        <v> </v>
      </c>
      <c r="G2056" s="47">
        <f t="shared" si="119"/>
        <v>10.160000000003492</v>
      </c>
      <c r="H2056" s="50">
        <v>10.16</v>
      </c>
    </row>
    <row r="2057" spans="1:8" ht="12.75">
      <c r="A2057" s="67" t="s">
        <v>1327</v>
      </c>
      <c r="B2057" s="7" t="s">
        <v>1347</v>
      </c>
      <c r="C2057" s="8">
        <v>1000000</v>
      </c>
      <c r="D2057" s="41">
        <v>998232</v>
      </c>
      <c r="E2057" s="9">
        <v>998216.46</v>
      </c>
      <c r="F2057" s="46" t="str">
        <f t="shared" si="118"/>
        <v> </v>
      </c>
      <c r="G2057" s="47">
        <f t="shared" si="119"/>
        <v>15.540000000037253</v>
      </c>
      <c r="H2057" s="50">
        <v>15.54</v>
      </c>
    </row>
    <row r="2058" spans="1:8" ht="12.75">
      <c r="A2058" s="67"/>
      <c r="B2058" s="7"/>
      <c r="C2058" s="8"/>
      <c r="D2058" s="41"/>
      <c r="E2058" s="9"/>
      <c r="F2058" s="9"/>
      <c r="G2058" s="78"/>
      <c r="H2058" s="50"/>
    </row>
    <row r="2059" spans="1:8" ht="12.75">
      <c r="A2059" s="64"/>
      <c r="B2059" s="14" t="s">
        <v>404</v>
      </c>
      <c r="C2059" s="8">
        <v>20900010</v>
      </c>
      <c r="D2059" s="42"/>
      <c r="E2059" s="23"/>
      <c r="F2059" s="23"/>
      <c r="G2059" s="79"/>
      <c r="H2059" s="71"/>
    </row>
    <row r="2060" spans="1:8" ht="12.75">
      <c r="A2060" s="64"/>
      <c r="B2060" s="14" t="s">
        <v>403</v>
      </c>
      <c r="C2060" s="8"/>
      <c r="D2060" s="43">
        <f>SUM(D2041:D2058)</f>
        <v>23154660</v>
      </c>
      <c r="E2060" s="21">
        <f>SUM(E2041:E2058)</f>
        <v>23538679.700000003</v>
      </c>
      <c r="F2060" s="21">
        <f>SUM(F2041:F2058)</f>
        <v>599982.25</v>
      </c>
      <c r="G2060" s="80">
        <f>SUM(G2041:G2058)</f>
        <v>215962.54999999987</v>
      </c>
      <c r="H2060" s="72">
        <f>SUM(H2041:H2058)</f>
        <v>-384019.7</v>
      </c>
    </row>
    <row r="2061" spans="1:8" ht="12.75">
      <c r="A2061" s="2"/>
      <c r="B2061" s="54"/>
      <c r="C2061" s="1"/>
      <c r="D2061" s="45"/>
      <c r="E2061" s="4"/>
      <c r="F2061" s="4"/>
      <c r="G2061" s="4"/>
      <c r="H2061" s="4"/>
    </row>
    <row r="2062" spans="1:8" ht="12.75">
      <c r="A2062" s="64"/>
      <c r="B2062" s="14"/>
      <c r="C2062" s="8"/>
      <c r="D2062" s="41"/>
      <c r="E2062" s="9"/>
      <c r="F2062" s="9"/>
      <c r="G2062" s="78"/>
      <c r="H2062" s="50"/>
    </row>
    <row r="2063" spans="1:8" ht="12.75">
      <c r="A2063" s="64"/>
      <c r="B2063" s="17" t="s">
        <v>1453</v>
      </c>
      <c r="C2063" s="8"/>
      <c r="D2063" s="41"/>
      <c r="E2063" s="9"/>
      <c r="F2063" s="9"/>
      <c r="G2063" s="78"/>
      <c r="H2063" s="50"/>
    </row>
    <row r="2064" spans="1:8" ht="12.75">
      <c r="A2064" s="64"/>
      <c r="B2064" s="17" t="s">
        <v>1452</v>
      </c>
      <c r="C2064" s="8"/>
      <c r="D2064" s="41"/>
      <c r="E2064" s="9"/>
      <c r="F2064" s="9"/>
      <c r="G2064" s="78"/>
      <c r="H2064" s="50"/>
    </row>
    <row r="2065" spans="1:8" ht="12.75">
      <c r="A2065" s="64"/>
      <c r="B2065" s="17" t="s">
        <v>1761</v>
      </c>
      <c r="C2065" s="8"/>
      <c r="D2065" s="41"/>
      <c r="E2065" s="9"/>
      <c r="F2065" s="9"/>
      <c r="G2065" s="78"/>
      <c r="H2065" s="50"/>
    </row>
    <row r="2066" spans="1:8" ht="12.75">
      <c r="A2066" s="64"/>
      <c r="B2066" s="17" t="s">
        <v>607</v>
      </c>
      <c r="C2066" s="8"/>
      <c r="D2066" s="41"/>
      <c r="E2066" s="9"/>
      <c r="F2066" s="9"/>
      <c r="G2066" s="78"/>
      <c r="H2066" s="50"/>
    </row>
    <row r="2067" spans="1:8" ht="12.75">
      <c r="A2067" s="64"/>
      <c r="B2067" s="14"/>
      <c r="C2067" s="8"/>
      <c r="D2067" s="41"/>
      <c r="E2067" s="9"/>
      <c r="F2067" s="9"/>
      <c r="G2067" s="78"/>
      <c r="H2067" s="50"/>
    </row>
    <row r="2068" spans="1:8" ht="12.75">
      <c r="A2068" s="64"/>
      <c r="B2068" s="17" t="s">
        <v>387</v>
      </c>
      <c r="C2068" s="8"/>
      <c r="D2068" s="41"/>
      <c r="E2068" s="9"/>
      <c r="F2068" s="9"/>
      <c r="G2068" s="78"/>
      <c r="H2068" s="50"/>
    </row>
    <row r="2069" spans="1:8" ht="12.75">
      <c r="A2069" s="64"/>
      <c r="B2069" s="17" t="s">
        <v>405</v>
      </c>
      <c r="C2069" s="8"/>
      <c r="D2069" s="41"/>
      <c r="E2069" s="9"/>
      <c r="F2069" s="9"/>
      <c r="G2069" s="78"/>
      <c r="H2069" s="50"/>
    </row>
    <row r="2070" spans="1:8" ht="12.75">
      <c r="A2070" s="64"/>
      <c r="B2070" s="14"/>
      <c r="C2070" s="8"/>
      <c r="D2070" s="41"/>
      <c r="E2070" s="9"/>
      <c r="F2070" s="9"/>
      <c r="G2070" s="78"/>
      <c r="H2070" s="50"/>
    </row>
    <row r="2071" spans="1:8" ht="12.75">
      <c r="A2071" s="64"/>
      <c r="B2071" s="17" t="s">
        <v>1263</v>
      </c>
      <c r="C2071" s="8"/>
      <c r="D2071" s="41"/>
      <c r="E2071" s="9"/>
      <c r="F2071" s="9"/>
      <c r="G2071" s="78"/>
      <c r="H2071" s="50"/>
    </row>
    <row r="2072" spans="1:8" ht="12.75">
      <c r="A2072" s="66" t="s">
        <v>1670</v>
      </c>
      <c r="B2072" s="7" t="s">
        <v>534</v>
      </c>
      <c r="C2072" s="8">
        <v>10</v>
      </c>
      <c r="D2072" s="41">
        <v>10</v>
      </c>
      <c r="E2072" s="9">
        <v>0</v>
      </c>
      <c r="F2072" s="46" t="str">
        <f>IF(E2072&gt;D2072,E2072-D2072," ")</f>
        <v> </v>
      </c>
      <c r="G2072" s="47">
        <f>IF(D2072&gt;E2072,D2072-E2072," ")</f>
        <v>10</v>
      </c>
      <c r="H2072" s="50">
        <v>10</v>
      </c>
    </row>
    <row r="2073" spans="1:8" ht="12.75">
      <c r="A2073" s="64"/>
      <c r="B2073" s="7"/>
      <c r="C2073" s="8"/>
      <c r="D2073" s="41"/>
      <c r="E2073" s="9"/>
      <c r="F2073" s="9"/>
      <c r="G2073" s="78"/>
      <c r="H2073" s="50"/>
    </row>
    <row r="2074" spans="1:8" ht="12.75">
      <c r="A2074" s="64"/>
      <c r="B2074" s="17" t="s">
        <v>1264</v>
      </c>
      <c r="C2074" s="8"/>
      <c r="D2074" s="41"/>
      <c r="E2074" s="9"/>
      <c r="F2074" s="9"/>
      <c r="G2074" s="78"/>
      <c r="H2074" s="50"/>
    </row>
    <row r="2075" spans="1:8" ht="12.75">
      <c r="A2075" s="66" t="s">
        <v>1671</v>
      </c>
      <c r="B2075" s="7" t="s">
        <v>554</v>
      </c>
      <c r="C2075" s="8">
        <v>1510000</v>
      </c>
      <c r="D2075" s="41">
        <v>1806000</v>
      </c>
      <c r="E2075" s="9">
        <v>2101632.38</v>
      </c>
      <c r="F2075" s="46">
        <f aca="true" t="shared" si="120" ref="F2075:F2089">IF(E2075&gt;D2075,E2075-D2075," ")</f>
        <v>295632.3799999999</v>
      </c>
      <c r="G2075" s="47" t="str">
        <f aca="true" t="shared" si="121" ref="G2075:G2089">IF(D2075&gt;E2075,D2075-E2075," ")</f>
        <v> </v>
      </c>
      <c r="H2075" s="50">
        <v>-295632.38</v>
      </c>
    </row>
    <row r="2076" spans="1:8" ht="12.75">
      <c r="A2076" s="67" t="s">
        <v>536</v>
      </c>
      <c r="B2076" s="7" t="s">
        <v>555</v>
      </c>
      <c r="C2076" s="8">
        <v>300000</v>
      </c>
      <c r="D2076" s="41">
        <v>613000</v>
      </c>
      <c r="E2076" s="9">
        <v>612988.11</v>
      </c>
      <c r="F2076" s="46" t="str">
        <f t="shared" si="120"/>
        <v> </v>
      </c>
      <c r="G2076" s="47">
        <f t="shared" si="121"/>
        <v>11.89000000001397</v>
      </c>
      <c r="H2076" s="50">
        <v>11.89</v>
      </c>
    </row>
    <row r="2077" spans="1:8" ht="12.75">
      <c r="A2077" s="67" t="s">
        <v>540</v>
      </c>
      <c r="B2077" s="7" t="s">
        <v>557</v>
      </c>
      <c r="C2077" s="8">
        <v>80000</v>
      </c>
      <c r="D2077" s="41">
        <v>83100</v>
      </c>
      <c r="E2077" s="9">
        <v>83043.35</v>
      </c>
      <c r="F2077" s="46" t="str">
        <f t="shared" si="120"/>
        <v> </v>
      </c>
      <c r="G2077" s="47">
        <f t="shared" si="121"/>
        <v>56.64999999999418</v>
      </c>
      <c r="H2077" s="50">
        <v>56.65</v>
      </c>
    </row>
    <row r="2078" spans="1:8" ht="12.75">
      <c r="A2078" s="67" t="s">
        <v>541</v>
      </c>
      <c r="B2078" s="7" t="s">
        <v>558</v>
      </c>
      <c r="C2078" s="8">
        <v>700000</v>
      </c>
      <c r="D2078" s="41">
        <v>1826000</v>
      </c>
      <c r="E2078" s="9">
        <v>1825715.66</v>
      </c>
      <c r="F2078" s="46" t="str">
        <f t="shared" si="120"/>
        <v> </v>
      </c>
      <c r="G2078" s="47">
        <f t="shared" si="121"/>
        <v>284.3400000000838</v>
      </c>
      <c r="H2078" s="50">
        <v>284.34</v>
      </c>
    </row>
    <row r="2079" spans="1:8" ht="12.75">
      <c r="A2079" s="67" t="s">
        <v>577</v>
      </c>
      <c r="B2079" s="7" t="s">
        <v>1611</v>
      </c>
      <c r="C2079" s="8">
        <v>435000</v>
      </c>
      <c r="D2079" s="41">
        <v>610000</v>
      </c>
      <c r="E2079" s="9">
        <v>609297.93</v>
      </c>
      <c r="F2079" s="46" t="str">
        <f t="shared" si="120"/>
        <v> </v>
      </c>
      <c r="G2079" s="47">
        <f t="shared" si="121"/>
        <v>702.0699999999488</v>
      </c>
      <c r="H2079" s="50">
        <v>702.07</v>
      </c>
    </row>
    <row r="2080" spans="1:8" ht="12.75">
      <c r="A2080" s="67" t="s">
        <v>542</v>
      </c>
      <c r="B2080" s="7" t="s">
        <v>581</v>
      </c>
      <c r="C2080" s="8">
        <v>350000</v>
      </c>
      <c r="D2080" s="41">
        <v>390000</v>
      </c>
      <c r="E2080" s="9">
        <v>389682.45</v>
      </c>
      <c r="F2080" s="46" t="str">
        <f t="shared" si="120"/>
        <v> </v>
      </c>
      <c r="G2080" s="47">
        <f t="shared" si="121"/>
        <v>317.54999999998836</v>
      </c>
      <c r="H2080" s="50">
        <v>317.55</v>
      </c>
    </row>
    <row r="2081" spans="1:8" ht="12.75">
      <c r="A2081" s="67" t="s">
        <v>544</v>
      </c>
      <c r="B2081" s="7" t="s">
        <v>1353</v>
      </c>
      <c r="C2081" s="8"/>
      <c r="D2081" s="41"/>
      <c r="E2081" s="9"/>
      <c r="F2081" s="46" t="str">
        <f t="shared" si="120"/>
        <v> </v>
      </c>
      <c r="G2081" s="47" t="str">
        <f t="shared" si="121"/>
        <v> </v>
      </c>
      <c r="H2081" s="50"/>
    </row>
    <row r="2082" spans="1:8" ht="12.75">
      <c r="A2082" s="67"/>
      <c r="B2082" s="7" t="s">
        <v>790</v>
      </c>
      <c r="C2082" s="8">
        <v>50000</v>
      </c>
      <c r="D2082" s="41">
        <v>2000</v>
      </c>
      <c r="E2082" s="9">
        <v>1571.12</v>
      </c>
      <c r="F2082" s="46" t="str">
        <f t="shared" si="120"/>
        <v> </v>
      </c>
      <c r="G2082" s="47">
        <f t="shared" si="121"/>
        <v>428.8800000000001</v>
      </c>
      <c r="H2082" s="50">
        <v>428.88</v>
      </c>
    </row>
    <row r="2083" spans="1:8" ht="12.75">
      <c r="A2083" s="67" t="s">
        <v>546</v>
      </c>
      <c r="B2083" s="7" t="s">
        <v>562</v>
      </c>
      <c r="C2083" s="8">
        <v>130000</v>
      </c>
      <c r="D2083" s="41">
        <v>62000</v>
      </c>
      <c r="E2083" s="9">
        <v>61212.86</v>
      </c>
      <c r="F2083" s="46" t="str">
        <f t="shared" si="120"/>
        <v> </v>
      </c>
      <c r="G2083" s="47">
        <f t="shared" si="121"/>
        <v>787.1399999999994</v>
      </c>
      <c r="H2083" s="50">
        <v>787.14</v>
      </c>
    </row>
    <row r="2084" spans="1:8" ht="12.75">
      <c r="A2084" s="67" t="s">
        <v>547</v>
      </c>
      <c r="B2084" s="7" t="s">
        <v>563</v>
      </c>
      <c r="C2084" s="8">
        <v>65000</v>
      </c>
      <c r="D2084" s="41">
        <v>24400</v>
      </c>
      <c r="E2084" s="9">
        <v>22751.77</v>
      </c>
      <c r="F2084" s="46" t="str">
        <f t="shared" si="120"/>
        <v> </v>
      </c>
      <c r="G2084" s="47">
        <f t="shared" si="121"/>
        <v>1648.2299999999996</v>
      </c>
      <c r="H2084" s="50">
        <v>1648.23</v>
      </c>
    </row>
    <row r="2085" spans="1:8" ht="12.75">
      <c r="A2085" s="67" t="s">
        <v>548</v>
      </c>
      <c r="B2085" s="7" t="s">
        <v>564</v>
      </c>
      <c r="C2085" s="8">
        <v>15000</v>
      </c>
      <c r="D2085" s="41">
        <v>16300</v>
      </c>
      <c r="E2085" s="9">
        <v>16223.04</v>
      </c>
      <c r="F2085" s="46" t="str">
        <f t="shared" si="120"/>
        <v> </v>
      </c>
      <c r="G2085" s="47">
        <f t="shared" si="121"/>
        <v>76.95999999999913</v>
      </c>
      <c r="H2085" s="50">
        <v>76.96</v>
      </c>
    </row>
    <row r="2086" spans="1:8" ht="12.75">
      <c r="A2086" s="67" t="s">
        <v>549</v>
      </c>
      <c r="B2086" s="7" t="s">
        <v>565</v>
      </c>
      <c r="C2086" s="8">
        <v>10000</v>
      </c>
      <c r="D2086" s="41">
        <v>3400</v>
      </c>
      <c r="E2086" s="9">
        <v>3393.52</v>
      </c>
      <c r="F2086" s="46" t="str">
        <f t="shared" si="120"/>
        <v> </v>
      </c>
      <c r="G2086" s="47">
        <f t="shared" si="121"/>
        <v>6.480000000000018</v>
      </c>
      <c r="H2086" s="50">
        <v>6.48</v>
      </c>
    </row>
    <row r="2087" spans="1:8" ht="12.75">
      <c r="A2087" s="67" t="s">
        <v>552</v>
      </c>
      <c r="B2087" s="7" t="s">
        <v>582</v>
      </c>
      <c r="C2087" s="8">
        <v>35000</v>
      </c>
      <c r="D2087" s="41">
        <v>64500</v>
      </c>
      <c r="E2087" s="9">
        <v>64392.41</v>
      </c>
      <c r="F2087" s="46" t="str">
        <f t="shared" si="120"/>
        <v> </v>
      </c>
      <c r="G2087" s="47">
        <f t="shared" si="121"/>
        <v>107.58999999999651</v>
      </c>
      <c r="H2087" s="50">
        <v>107.59</v>
      </c>
    </row>
    <row r="2088" spans="1:8" ht="12.75">
      <c r="A2088" s="67" t="s">
        <v>553</v>
      </c>
      <c r="B2088" s="7" t="s">
        <v>568</v>
      </c>
      <c r="C2088" s="8">
        <v>75000</v>
      </c>
      <c r="D2088" s="41">
        <v>87400</v>
      </c>
      <c r="E2088" s="9">
        <v>87298.95</v>
      </c>
      <c r="F2088" s="46" t="str">
        <f t="shared" si="120"/>
        <v> </v>
      </c>
      <c r="G2088" s="47">
        <f t="shared" si="121"/>
        <v>101.05000000000291</v>
      </c>
      <c r="H2088" s="50">
        <v>101.05</v>
      </c>
    </row>
    <row r="2089" spans="1:8" ht="12.75">
      <c r="A2089" s="67" t="s">
        <v>1327</v>
      </c>
      <c r="B2089" s="7" t="s">
        <v>1347</v>
      </c>
      <c r="C2089" s="8">
        <v>1505000</v>
      </c>
      <c r="D2089" s="41">
        <v>1733000</v>
      </c>
      <c r="E2089" s="9">
        <v>1732343.45</v>
      </c>
      <c r="F2089" s="46" t="str">
        <f t="shared" si="120"/>
        <v> </v>
      </c>
      <c r="G2089" s="47">
        <f t="shared" si="121"/>
        <v>656.5500000000466</v>
      </c>
      <c r="H2089" s="50">
        <v>656.55</v>
      </c>
    </row>
    <row r="2090" spans="1:8" ht="12.75">
      <c r="A2090" s="64"/>
      <c r="B2090" s="7"/>
      <c r="C2090" s="8"/>
      <c r="D2090" s="41"/>
      <c r="E2090" s="9"/>
      <c r="F2090" s="9"/>
      <c r="G2090" s="78"/>
      <c r="H2090" s="50"/>
    </row>
    <row r="2091" spans="1:8" ht="12.75">
      <c r="A2091" s="64"/>
      <c r="B2091" s="14" t="s">
        <v>1625</v>
      </c>
      <c r="C2091" s="8">
        <v>5260010</v>
      </c>
      <c r="D2091" s="42"/>
      <c r="E2091" s="23"/>
      <c r="F2091" s="23"/>
      <c r="G2091" s="79"/>
      <c r="H2091" s="71"/>
    </row>
    <row r="2092" spans="1:8" ht="12.75">
      <c r="A2092" s="64"/>
      <c r="B2092" s="14" t="s">
        <v>787</v>
      </c>
      <c r="C2092" s="8"/>
      <c r="D2092" s="43">
        <f>SUM(D2072:D2090)</f>
        <v>7321110</v>
      </c>
      <c r="E2092" s="21">
        <f>SUM(E2072:E2090)</f>
        <v>7611547</v>
      </c>
      <c r="F2092" s="21">
        <f>SUM(F2072:F2090)</f>
        <v>295632.3799999999</v>
      </c>
      <c r="G2092" s="80">
        <f>SUM(G2072:G2090)</f>
        <v>5195.380000000074</v>
      </c>
      <c r="H2092" s="72">
        <f>SUM(H2072:H2090)</f>
        <v>-290436.99999999994</v>
      </c>
    </row>
    <row r="2093" spans="1:8" ht="12.75">
      <c r="A2093" s="64"/>
      <c r="B2093" s="14"/>
      <c r="C2093" s="8"/>
      <c r="D2093" s="41"/>
      <c r="E2093" s="9"/>
      <c r="F2093" s="9"/>
      <c r="G2093" s="78"/>
      <c r="H2093" s="50"/>
    </row>
    <row r="2094" spans="1:8" ht="12.75">
      <c r="A2094" s="64"/>
      <c r="B2094" s="17" t="s">
        <v>391</v>
      </c>
      <c r="C2094" s="8"/>
      <c r="D2094" s="41"/>
      <c r="E2094" s="9"/>
      <c r="F2094" s="9"/>
      <c r="G2094" s="78"/>
      <c r="H2094" s="50"/>
    </row>
    <row r="2095" spans="1:8" ht="12.75">
      <c r="A2095" s="64"/>
      <c r="B2095" s="17" t="s">
        <v>406</v>
      </c>
      <c r="C2095" s="8"/>
      <c r="D2095" s="41"/>
      <c r="E2095" s="9"/>
      <c r="F2095" s="9"/>
      <c r="G2095" s="78"/>
      <c r="H2095" s="50"/>
    </row>
    <row r="2096" spans="1:8" ht="12.75">
      <c r="A2096" s="64"/>
      <c r="B2096" s="14"/>
      <c r="C2096" s="8"/>
      <c r="D2096" s="41"/>
      <c r="E2096" s="9"/>
      <c r="F2096" s="9"/>
      <c r="G2096" s="78"/>
      <c r="H2096" s="50"/>
    </row>
    <row r="2097" spans="1:8" ht="12.75">
      <c r="A2097" s="64"/>
      <c r="B2097" s="17" t="s">
        <v>1263</v>
      </c>
      <c r="C2097" s="8"/>
      <c r="D2097" s="41"/>
      <c r="E2097" s="9"/>
      <c r="F2097" s="9"/>
      <c r="G2097" s="78"/>
      <c r="H2097" s="50"/>
    </row>
    <row r="2098" spans="1:8" ht="12.75">
      <c r="A2098" s="66" t="s">
        <v>1672</v>
      </c>
      <c r="B2098" s="7" t="s">
        <v>534</v>
      </c>
      <c r="C2098" s="8">
        <v>10</v>
      </c>
      <c r="D2098" s="41">
        <v>10</v>
      </c>
      <c r="E2098" s="9">
        <v>0</v>
      </c>
      <c r="F2098" s="46" t="str">
        <f>IF(E2098&gt;D2098,E2098-D2098," ")</f>
        <v> </v>
      </c>
      <c r="G2098" s="47">
        <f>IF(D2098&gt;E2098,D2098-E2098," ")</f>
        <v>10</v>
      </c>
      <c r="H2098" s="50">
        <v>10</v>
      </c>
    </row>
    <row r="2099" spans="1:8" ht="12.75">
      <c r="A2099" s="64"/>
      <c r="B2099" s="7"/>
      <c r="C2099" s="8"/>
      <c r="D2099" s="41"/>
      <c r="E2099" s="9"/>
      <c r="F2099" s="9"/>
      <c r="G2099" s="78"/>
      <c r="H2099" s="50"/>
    </row>
    <row r="2100" spans="1:8" ht="12.75">
      <c r="A2100" s="64"/>
      <c r="B2100" s="17" t="s">
        <v>1264</v>
      </c>
      <c r="C2100" s="8"/>
      <c r="D2100" s="41"/>
      <c r="E2100" s="9"/>
      <c r="F2100" s="9"/>
      <c r="G2100" s="78"/>
      <c r="H2100" s="50"/>
    </row>
    <row r="2101" spans="1:8" ht="12.75">
      <c r="A2101" s="66" t="s">
        <v>1673</v>
      </c>
      <c r="B2101" s="7" t="s">
        <v>554</v>
      </c>
      <c r="C2101" s="8">
        <v>900000</v>
      </c>
      <c r="D2101" s="41">
        <v>981535</v>
      </c>
      <c r="E2101" s="9">
        <v>1141250.85</v>
      </c>
      <c r="F2101" s="46">
        <f aca="true" t="shared" si="122" ref="F2101:F2115">IF(E2101&gt;D2101,E2101-D2101," ")</f>
        <v>159715.8500000001</v>
      </c>
      <c r="G2101" s="47" t="str">
        <f aca="true" t="shared" si="123" ref="G2101:G2115">IF(D2101&gt;E2101,D2101-E2101," ")</f>
        <v> </v>
      </c>
      <c r="H2101" s="50">
        <v>-159715.85</v>
      </c>
    </row>
    <row r="2102" spans="1:8" ht="12.75">
      <c r="A2102" s="67" t="s">
        <v>536</v>
      </c>
      <c r="B2102" s="7" t="s">
        <v>555</v>
      </c>
      <c r="C2102" s="8">
        <v>240000</v>
      </c>
      <c r="D2102" s="41">
        <v>284212</v>
      </c>
      <c r="E2102" s="9">
        <v>394577.67</v>
      </c>
      <c r="F2102" s="46">
        <f t="shared" si="122"/>
        <v>110365.66999999998</v>
      </c>
      <c r="G2102" s="47" t="str">
        <f t="shared" si="123"/>
        <v> </v>
      </c>
      <c r="H2102" s="50">
        <v>-110365.67</v>
      </c>
    </row>
    <row r="2103" spans="1:8" ht="12.75">
      <c r="A2103" s="67" t="s">
        <v>540</v>
      </c>
      <c r="B2103" s="7" t="s">
        <v>557</v>
      </c>
      <c r="C2103" s="8">
        <v>45000</v>
      </c>
      <c r="D2103" s="41">
        <v>51600</v>
      </c>
      <c r="E2103" s="9">
        <v>51552.75</v>
      </c>
      <c r="F2103" s="46" t="str">
        <f t="shared" si="122"/>
        <v> </v>
      </c>
      <c r="G2103" s="47">
        <f t="shared" si="123"/>
        <v>47.25</v>
      </c>
      <c r="H2103" s="50">
        <v>47.25</v>
      </c>
    </row>
    <row r="2104" spans="1:8" ht="12.75">
      <c r="A2104" s="67" t="s">
        <v>541</v>
      </c>
      <c r="B2104" s="7" t="s">
        <v>558</v>
      </c>
      <c r="C2104" s="8">
        <v>250000</v>
      </c>
      <c r="D2104" s="41">
        <v>331900</v>
      </c>
      <c r="E2104" s="9">
        <v>331894.72</v>
      </c>
      <c r="F2104" s="46" t="str">
        <f t="shared" si="122"/>
        <v> </v>
      </c>
      <c r="G2104" s="47">
        <f t="shared" si="123"/>
        <v>5.28000000002794</v>
      </c>
      <c r="H2104" s="50">
        <v>5.28</v>
      </c>
    </row>
    <row r="2105" spans="1:8" ht="12.75">
      <c r="A2105" s="67" t="s">
        <v>577</v>
      </c>
      <c r="B2105" s="7" t="s">
        <v>1611</v>
      </c>
      <c r="C2105" s="8">
        <v>7750000</v>
      </c>
      <c r="D2105" s="41">
        <v>7619250</v>
      </c>
      <c r="E2105" s="9">
        <v>7244085.75</v>
      </c>
      <c r="F2105" s="46" t="str">
        <f t="shared" si="122"/>
        <v> </v>
      </c>
      <c r="G2105" s="47">
        <f t="shared" si="123"/>
        <v>375164.25</v>
      </c>
      <c r="H2105" s="50">
        <v>375164.25</v>
      </c>
    </row>
    <row r="2106" spans="1:8" ht="12.75">
      <c r="A2106" s="67" t="s">
        <v>542</v>
      </c>
      <c r="B2106" s="7" t="s">
        <v>581</v>
      </c>
      <c r="C2106" s="8">
        <v>135000</v>
      </c>
      <c r="D2106" s="41">
        <v>189915</v>
      </c>
      <c r="E2106" s="9">
        <v>164112.35</v>
      </c>
      <c r="F2106" s="46" t="str">
        <f t="shared" si="122"/>
        <v> </v>
      </c>
      <c r="G2106" s="47">
        <f t="shared" si="123"/>
        <v>25802.649999999994</v>
      </c>
      <c r="H2106" s="50">
        <v>25802.65</v>
      </c>
    </row>
    <row r="2107" spans="1:8" ht="12.75">
      <c r="A2107" s="67" t="s">
        <v>544</v>
      </c>
      <c r="B2107" s="7" t="s">
        <v>1353</v>
      </c>
      <c r="C2107" s="8"/>
      <c r="D2107" s="41"/>
      <c r="E2107" s="9"/>
      <c r="F2107" s="46" t="str">
        <f t="shared" si="122"/>
        <v> </v>
      </c>
      <c r="G2107" s="47" t="str">
        <f t="shared" si="123"/>
        <v> </v>
      </c>
      <c r="H2107" s="50"/>
    </row>
    <row r="2108" spans="1:8" ht="12.75">
      <c r="A2108" s="67"/>
      <c r="B2108" s="7" t="s">
        <v>790</v>
      </c>
      <c r="C2108" s="8">
        <v>10</v>
      </c>
      <c r="D2108" s="41">
        <v>10</v>
      </c>
      <c r="E2108" s="9">
        <v>0</v>
      </c>
      <c r="F2108" s="46" t="str">
        <f t="shared" si="122"/>
        <v> </v>
      </c>
      <c r="G2108" s="47">
        <f t="shared" si="123"/>
        <v>10</v>
      </c>
      <c r="H2108" s="50">
        <v>10</v>
      </c>
    </row>
    <row r="2109" spans="1:8" ht="12.75">
      <c r="A2109" s="67" t="s">
        <v>546</v>
      </c>
      <c r="B2109" s="7" t="s">
        <v>562</v>
      </c>
      <c r="C2109" s="8">
        <v>50000</v>
      </c>
      <c r="D2109" s="41">
        <v>44000</v>
      </c>
      <c r="E2109" s="9">
        <v>43974.22</v>
      </c>
      <c r="F2109" s="46" t="str">
        <f t="shared" si="122"/>
        <v> </v>
      </c>
      <c r="G2109" s="47">
        <f t="shared" si="123"/>
        <v>25.779999999998836</v>
      </c>
      <c r="H2109" s="50">
        <v>25.78</v>
      </c>
    </row>
    <row r="2110" spans="1:8" ht="12.75">
      <c r="A2110" s="67" t="s">
        <v>547</v>
      </c>
      <c r="B2110" s="7" t="s">
        <v>563</v>
      </c>
      <c r="C2110" s="8">
        <v>20000</v>
      </c>
      <c r="D2110" s="41">
        <v>20000</v>
      </c>
      <c r="E2110" s="9">
        <v>20000</v>
      </c>
      <c r="F2110" s="46" t="str">
        <f t="shared" si="122"/>
        <v> </v>
      </c>
      <c r="G2110" s="47" t="str">
        <f t="shared" si="123"/>
        <v> </v>
      </c>
      <c r="H2110" s="50">
        <v>0</v>
      </c>
    </row>
    <row r="2111" spans="1:8" ht="12.75">
      <c r="A2111" s="67" t="s">
        <v>548</v>
      </c>
      <c r="B2111" s="7" t="s">
        <v>564</v>
      </c>
      <c r="C2111" s="8">
        <v>29990</v>
      </c>
      <c r="D2111" s="41">
        <v>29990</v>
      </c>
      <c r="E2111" s="9">
        <v>25757.11</v>
      </c>
      <c r="F2111" s="46" t="str">
        <f t="shared" si="122"/>
        <v> </v>
      </c>
      <c r="G2111" s="47">
        <f t="shared" si="123"/>
        <v>4232.889999999999</v>
      </c>
      <c r="H2111" s="50">
        <v>4232.89</v>
      </c>
    </row>
    <row r="2112" spans="1:8" ht="12.75">
      <c r="A2112" s="67" t="s">
        <v>549</v>
      </c>
      <c r="B2112" s="7" t="s">
        <v>565</v>
      </c>
      <c r="C2112" s="8">
        <v>10000</v>
      </c>
      <c r="D2112" s="41">
        <v>9400</v>
      </c>
      <c r="E2112" s="9">
        <v>9098.1</v>
      </c>
      <c r="F2112" s="46" t="str">
        <f t="shared" si="122"/>
        <v> </v>
      </c>
      <c r="G2112" s="47">
        <f t="shared" si="123"/>
        <v>301.89999999999964</v>
      </c>
      <c r="H2112" s="50">
        <v>301.9</v>
      </c>
    </row>
    <row r="2113" spans="1:8" ht="12.75">
      <c r="A2113" s="67" t="s">
        <v>552</v>
      </c>
      <c r="B2113" s="7" t="s">
        <v>582</v>
      </c>
      <c r="C2113" s="8">
        <v>40000</v>
      </c>
      <c r="D2113" s="41">
        <v>40000</v>
      </c>
      <c r="E2113" s="9">
        <v>37385.43</v>
      </c>
      <c r="F2113" s="46" t="str">
        <f t="shared" si="122"/>
        <v> </v>
      </c>
      <c r="G2113" s="47">
        <f t="shared" si="123"/>
        <v>2614.5699999999997</v>
      </c>
      <c r="H2113" s="50">
        <v>2614.57</v>
      </c>
    </row>
    <row r="2114" spans="1:8" ht="12.75">
      <c r="A2114" s="67" t="s">
        <v>553</v>
      </c>
      <c r="B2114" s="7" t="s">
        <v>568</v>
      </c>
      <c r="C2114" s="8">
        <v>15000</v>
      </c>
      <c r="D2114" s="41">
        <v>21316</v>
      </c>
      <c r="E2114" s="9">
        <v>21101.98</v>
      </c>
      <c r="F2114" s="46" t="str">
        <f t="shared" si="122"/>
        <v> </v>
      </c>
      <c r="G2114" s="47">
        <f t="shared" si="123"/>
        <v>214.02000000000044</v>
      </c>
      <c r="H2114" s="50">
        <v>214.02</v>
      </c>
    </row>
    <row r="2115" spans="1:8" ht="12.75">
      <c r="A2115" s="67" t="s">
        <v>1327</v>
      </c>
      <c r="B2115" s="7" t="s">
        <v>1347</v>
      </c>
      <c r="C2115" s="8">
        <v>150000</v>
      </c>
      <c r="D2115" s="41">
        <v>99472</v>
      </c>
      <c r="E2115" s="9">
        <v>98941.82</v>
      </c>
      <c r="F2115" s="46" t="str">
        <f t="shared" si="122"/>
        <v> </v>
      </c>
      <c r="G2115" s="47">
        <f t="shared" si="123"/>
        <v>530.179999999993</v>
      </c>
      <c r="H2115" s="50">
        <v>530.18</v>
      </c>
    </row>
    <row r="2116" spans="1:8" ht="12.75">
      <c r="A2116" s="64"/>
      <c r="B2116" s="14" t="s">
        <v>424</v>
      </c>
      <c r="C2116" s="8">
        <v>9635010</v>
      </c>
      <c r="D2116" s="42"/>
      <c r="E2116" s="23"/>
      <c r="F2116" s="23"/>
      <c r="G2116" s="79"/>
      <c r="H2116" s="71"/>
    </row>
    <row r="2117" spans="1:8" ht="12.75">
      <c r="A2117" s="64"/>
      <c r="B2117" s="14" t="s">
        <v>425</v>
      </c>
      <c r="C2117" s="8"/>
      <c r="D2117" s="43">
        <f>SUM(D2098:D2115)</f>
        <v>9722610</v>
      </c>
      <c r="E2117" s="21">
        <f>SUM(E2098:E2115)</f>
        <v>9583732.75</v>
      </c>
      <c r="F2117" s="21">
        <f>SUM(F2098:F2115)</f>
        <v>270081.5200000001</v>
      </c>
      <c r="G2117" s="80">
        <f>SUM(G2098:G2115)</f>
        <v>408958.77000000014</v>
      </c>
      <c r="H2117" s="72">
        <f>SUM(H2098:H2115)</f>
        <v>138877.25</v>
      </c>
    </row>
    <row r="2118" spans="1:8" ht="12.75">
      <c r="A2118" s="2"/>
      <c r="B2118" s="54"/>
      <c r="C2118" s="1"/>
      <c r="D2118" s="45"/>
      <c r="E2118" s="4"/>
      <c r="F2118" s="4"/>
      <c r="G2118" s="4"/>
      <c r="H2118" s="50"/>
    </row>
    <row r="2119" spans="1:8" ht="12.75">
      <c r="A2119" s="64"/>
      <c r="B2119" s="14"/>
      <c r="C2119" s="8"/>
      <c r="D2119" s="41"/>
      <c r="E2119" s="9"/>
      <c r="F2119" s="9"/>
      <c r="G2119" s="78"/>
      <c r="H2119" s="50"/>
    </row>
    <row r="2120" spans="1:8" ht="12.75">
      <c r="A2120" s="64"/>
      <c r="B2120" s="17" t="s">
        <v>1453</v>
      </c>
      <c r="C2120" s="8"/>
      <c r="D2120" s="41"/>
      <c r="E2120" s="9"/>
      <c r="F2120" s="9"/>
      <c r="G2120" s="78"/>
      <c r="H2120" s="50"/>
    </row>
    <row r="2121" spans="1:8" ht="12.75">
      <c r="A2121" s="64"/>
      <c r="B2121" s="17" t="s">
        <v>1452</v>
      </c>
      <c r="C2121" s="8"/>
      <c r="D2121" s="41"/>
      <c r="E2121" s="9"/>
      <c r="F2121" s="9"/>
      <c r="G2121" s="78"/>
      <c r="H2121" s="50"/>
    </row>
    <row r="2122" spans="1:8" ht="12.75">
      <c r="A2122" s="64"/>
      <c r="B2122" s="17" t="s">
        <v>1768</v>
      </c>
      <c r="C2122" s="8"/>
      <c r="D2122" s="41"/>
      <c r="E2122" s="9"/>
      <c r="F2122" s="9"/>
      <c r="G2122" s="78"/>
      <c r="H2122" s="50"/>
    </row>
    <row r="2123" spans="1:8" ht="12.75">
      <c r="A2123" s="64"/>
      <c r="B2123" s="17" t="s">
        <v>607</v>
      </c>
      <c r="C2123" s="8"/>
      <c r="D2123" s="41"/>
      <c r="E2123" s="9"/>
      <c r="F2123" s="9"/>
      <c r="G2123" s="78"/>
      <c r="H2123" s="50"/>
    </row>
    <row r="2124" spans="1:8" ht="12.75">
      <c r="A2124" s="64"/>
      <c r="B2124" s="14"/>
      <c r="C2124" s="8"/>
      <c r="D2124" s="41"/>
      <c r="E2124" s="9"/>
      <c r="F2124" s="9"/>
      <c r="G2124" s="78"/>
      <c r="H2124" s="50"/>
    </row>
    <row r="2125" spans="1:8" ht="12.75">
      <c r="A2125" s="64"/>
      <c r="B2125" s="17" t="s">
        <v>391</v>
      </c>
      <c r="C2125" s="8"/>
      <c r="D2125" s="41"/>
      <c r="E2125" s="9"/>
      <c r="F2125" s="9"/>
      <c r="G2125" s="78"/>
      <c r="H2125" s="50"/>
    </row>
    <row r="2126" spans="1:8" ht="12.75">
      <c r="A2126" s="64"/>
      <c r="B2126" s="17" t="s">
        <v>426</v>
      </c>
      <c r="C2126" s="8"/>
      <c r="D2126" s="41"/>
      <c r="E2126" s="9"/>
      <c r="F2126" s="9"/>
      <c r="G2126" s="78"/>
      <c r="H2126" s="50"/>
    </row>
    <row r="2127" spans="1:8" ht="12.75">
      <c r="A2127" s="64"/>
      <c r="B2127" s="14"/>
      <c r="C2127" s="8"/>
      <c r="D2127" s="41"/>
      <c r="E2127" s="9"/>
      <c r="F2127" s="9"/>
      <c r="G2127" s="78"/>
      <c r="H2127" s="50"/>
    </row>
    <row r="2128" spans="1:8" ht="12.75">
      <c r="A2128" s="64"/>
      <c r="B2128" s="17" t="s">
        <v>1263</v>
      </c>
      <c r="C2128" s="8"/>
      <c r="D2128" s="41"/>
      <c r="E2128" s="9"/>
      <c r="F2128" s="9"/>
      <c r="G2128" s="78"/>
      <c r="H2128" s="50"/>
    </row>
    <row r="2129" spans="1:8" ht="12.75">
      <c r="A2129" s="66" t="s">
        <v>1674</v>
      </c>
      <c r="B2129" s="7" t="s">
        <v>534</v>
      </c>
      <c r="C2129" s="8">
        <v>10</v>
      </c>
      <c r="D2129" s="41">
        <v>10</v>
      </c>
      <c r="E2129" s="9">
        <v>0</v>
      </c>
      <c r="F2129" s="46" t="str">
        <f>IF(E2129&gt;D2129,E2129-D2129," ")</f>
        <v> </v>
      </c>
      <c r="G2129" s="47">
        <f>IF(D2129&gt;E2129,D2129-E2129," ")</f>
        <v>10</v>
      </c>
      <c r="H2129" s="50">
        <v>10</v>
      </c>
    </row>
    <row r="2130" spans="1:8" ht="12.75">
      <c r="A2130" s="64"/>
      <c r="B2130" s="7"/>
      <c r="C2130" s="8"/>
      <c r="D2130" s="41"/>
      <c r="E2130" s="9"/>
      <c r="F2130" s="9"/>
      <c r="G2130" s="78"/>
      <c r="H2130" s="50"/>
    </row>
    <row r="2131" spans="1:8" ht="12.75">
      <c r="A2131" s="64"/>
      <c r="B2131" s="17" t="s">
        <v>1264</v>
      </c>
      <c r="C2131" s="8"/>
      <c r="D2131" s="41"/>
      <c r="E2131" s="9"/>
      <c r="F2131" s="9"/>
      <c r="G2131" s="78"/>
      <c r="H2131" s="50"/>
    </row>
    <row r="2132" spans="1:8" ht="12.75">
      <c r="A2132" s="66" t="s">
        <v>1675</v>
      </c>
      <c r="B2132" s="7" t="s">
        <v>554</v>
      </c>
      <c r="C2132" s="8">
        <v>410000</v>
      </c>
      <c r="D2132" s="41">
        <v>365010</v>
      </c>
      <c r="E2132" s="9">
        <v>364989.19</v>
      </c>
      <c r="F2132" s="46" t="str">
        <f aca="true" t="shared" si="124" ref="F2132:F2146">IF(E2132&gt;D2132,E2132-D2132," ")</f>
        <v> </v>
      </c>
      <c r="G2132" s="47">
        <f aca="true" t="shared" si="125" ref="G2132:G2146">IF(D2132&gt;E2132,D2132-E2132," ")</f>
        <v>20.80999999999767</v>
      </c>
      <c r="H2132" s="50">
        <v>20.81</v>
      </c>
    </row>
    <row r="2133" spans="1:8" ht="12.75">
      <c r="A2133" s="67" t="s">
        <v>536</v>
      </c>
      <c r="B2133" s="7" t="s">
        <v>555</v>
      </c>
      <c r="C2133" s="8">
        <v>394000</v>
      </c>
      <c r="D2133" s="41">
        <v>480075</v>
      </c>
      <c r="E2133" s="9">
        <v>429031.14</v>
      </c>
      <c r="F2133" s="46" t="str">
        <f t="shared" si="124"/>
        <v> </v>
      </c>
      <c r="G2133" s="47">
        <f t="shared" si="125"/>
        <v>51043.859999999986</v>
      </c>
      <c r="H2133" s="50">
        <v>51043.86</v>
      </c>
    </row>
    <row r="2134" spans="1:8" ht="12.75">
      <c r="A2134" s="67" t="s">
        <v>540</v>
      </c>
      <c r="B2134" s="7" t="s">
        <v>557</v>
      </c>
      <c r="C2134" s="8">
        <v>50000</v>
      </c>
      <c r="D2134" s="41">
        <v>38810</v>
      </c>
      <c r="E2134" s="9">
        <v>37499.22</v>
      </c>
      <c r="F2134" s="46" t="str">
        <f t="shared" si="124"/>
        <v> </v>
      </c>
      <c r="G2134" s="47">
        <f t="shared" si="125"/>
        <v>1310.7799999999988</v>
      </c>
      <c r="H2134" s="50">
        <v>1310.78</v>
      </c>
    </row>
    <row r="2135" spans="1:8" ht="12.75">
      <c r="A2135" s="67" t="s">
        <v>541</v>
      </c>
      <c r="B2135" s="7" t="s">
        <v>558</v>
      </c>
      <c r="C2135" s="8">
        <v>470000</v>
      </c>
      <c r="D2135" s="41">
        <v>470700</v>
      </c>
      <c r="E2135" s="9">
        <v>470298.19</v>
      </c>
      <c r="F2135" s="46" t="str">
        <f t="shared" si="124"/>
        <v> </v>
      </c>
      <c r="G2135" s="47">
        <f t="shared" si="125"/>
        <v>401.8099999999977</v>
      </c>
      <c r="H2135" s="50">
        <v>401.81</v>
      </c>
    </row>
    <row r="2136" spans="1:8" ht="12.75">
      <c r="A2136" s="67" t="s">
        <v>577</v>
      </c>
      <c r="B2136" s="7" t="s">
        <v>1611</v>
      </c>
      <c r="C2136" s="8">
        <v>2828000</v>
      </c>
      <c r="D2136" s="41">
        <v>3045620</v>
      </c>
      <c r="E2136" s="9">
        <v>3045321.13</v>
      </c>
      <c r="F2136" s="46" t="str">
        <f t="shared" si="124"/>
        <v> </v>
      </c>
      <c r="G2136" s="47">
        <f t="shared" si="125"/>
        <v>298.87000000011176</v>
      </c>
      <c r="H2136" s="50">
        <v>298.87</v>
      </c>
    </row>
    <row r="2137" spans="1:8" ht="12.75">
      <c r="A2137" s="67" t="s">
        <v>542</v>
      </c>
      <c r="B2137" s="7" t="s">
        <v>581</v>
      </c>
      <c r="C2137" s="8">
        <v>200000</v>
      </c>
      <c r="D2137" s="41">
        <v>210400</v>
      </c>
      <c r="E2137" s="9">
        <v>210351.81</v>
      </c>
      <c r="F2137" s="46" t="str">
        <f t="shared" si="124"/>
        <v> </v>
      </c>
      <c r="G2137" s="47">
        <f t="shared" si="125"/>
        <v>48.19000000000233</v>
      </c>
      <c r="H2137" s="50">
        <v>48.19</v>
      </c>
    </row>
    <row r="2138" spans="1:8" ht="12.75">
      <c r="A2138" s="67" t="s">
        <v>544</v>
      </c>
      <c r="B2138" s="7" t="s">
        <v>1353</v>
      </c>
      <c r="C2138" s="8"/>
      <c r="D2138" s="41"/>
      <c r="E2138" s="9"/>
      <c r="F2138" s="46" t="str">
        <f t="shared" si="124"/>
        <v> </v>
      </c>
      <c r="G2138" s="47" t="str">
        <f t="shared" si="125"/>
        <v> </v>
      </c>
      <c r="H2138" s="50"/>
    </row>
    <row r="2139" spans="1:8" ht="12.75">
      <c r="A2139" s="67"/>
      <c r="B2139" s="7" t="s">
        <v>790</v>
      </c>
      <c r="C2139" s="8">
        <v>10</v>
      </c>
      <c r="D2139" s="41">
        <v>10</v>
      </c>
      <c r="E2139" s="9">
        <v>0</v>
      </c>
      <c r="F2139" s="46" t="str">
        <f t="shared" si="124"/>
        <v> </v>
      </c>
      <c r="G2139" s="47">
        <f t="shared" si="125"/>
        <v>10</v>
      </c>
      <c r="H2139" s="50">
        <v>10</v>
      </c>
    </row>
    <row r="2140" spans="1:8" ht="12.75">
      <c r="A2140" s="67" t="s">
        <v>546</v>
      </c>
      <c r="B2140" s="7" t="s">
        <v>562</v>
      </c>
      <c r="C2140" s="8">
        <v>70000</v>
      </c>
      <c r="D2140" s="41">
        <v>55915</v>
      </c>
      <c r="E2140" s="9">
        <v>48127.23</v>
      </c>
      <c r="F2140" s="46" t="str">
        <f t="shared" si="124"/>
        <v> </v>
      </c>
      <c r="G2140" s="47">
        <f t="shared" si="125"/>
        <v>7787.769999999997</v>
      </c>
      <c r="H2140" s="50">
        <v>7787.77</v>
      </c>
    </row>
    <row r="2141" spans="1:8" ht="12.75">
      <c r="A2141" s="67" t="s">
        <v>547</v>
      </c>
      <c r="B2141" s="7" t="s">
        <v>563</v>
      </c>
      <c r="C2141" s="8">
        <v>40000</v>
      </c>
      <c r="D2141" s="41">
        <v>29280</v>
      </c>
      <c r="E2141" s="9">
        <v>29185.52</v>
      </c>
      <c r="F2141" s="46" t="str">
        <f t="shared" si="124"/>
        <v> </v>
      </c>
      <c r="G2141" s="47">
        <f t="shared" si="125"/>
        <v>94.47999999999956</v>
      </c>
      <c r="H2141" s="50">
        <v>94.48</v>
      </c>
    </row>
    <row r="2142" spans="1:8" ht="12.75">
      <c r="A2142" s="67" t="s">
        <v>548</v>
      </c>
      <c r="B2142" s="7" t="s">
        <v>564</v>
      </c>
      <c r="C2142" s="8">
        <v>15000</v>
      </c>
      <c r="D2142" s="41">
        <v>16600</v>
      </c>
      <c r="E2142" s="9">
        <v>16522.75</v>
      </c>
      <c r="F2142" s="46" t="str">
        <f t="shared" si="124"/>
        <v> </v>
      </c>
      <c r="G2142" s="47">
        <f t="shared" si="125"/>
        <v>77.25</v>
      </c>
      <c r="H2142" s="50">
        <v>77.25</v>
      </c>
    </row>
    <row r="2143" spans="1:8" ht="12.75">
      <c r="A2143" s="67" t="s">
        <v>549</v>
      </c>
      <c r="B2143" s="7" t="s">
        <v>565</v>
      </c>
      <c r="C2143" s="8">
        <v>15000</v>
      </c>
      <c r="D2143" s="41">
        <v>15000</v>
      </c>
      <c r="E2143" s="9">
        <v>14996.8</v>
      </c>
      <c r="F2143" s="46" t="str">
        <f t="shared" si="124"/>
        <v> </v>
      </c>
      <c r="G2143" s="47">
        <f t="shared" si="125"/>
        <v>3.2000000000007276</v>
      </c>
      <c r="H2143" s="50">
        <v>3.2</v>
      </c>
    </row>
    <row r="2144" spans="1:8" ht="12.75">
      <c r="A2144" s="67" t="s">
        <v>552</v>
      </c>
      <c r="B2144" s="7" t="s">
        <v>582</v>
      </c>
      <c r="C2144" s="8">
        <v>27990</v>
      </c>
      <c r="D2144" s="41">
        <v>20290</v>
      </c>
      <c r="E2144" s="9">
        <v>20221.42</v>
      </c>
      <c r="F2144" s="46" t="str">
        <f t="shared" si="124"/>
        <v> </v>
      </c>
      <c r="G2144" s="47">
        <f t="shared" si="125"/>
        <v>68.58000000000175</v>
      </c>
      <c r="H2144" s="50">
        <v>68.58</v>
      </c>
    </row>
    <row r="2145" spans="1:8" ht="12.75">
      <c r="A2145" s="67" t="s">
        <v>553</v>
      </c>
      <c r="B2145" s="7" t="s">
        <v>568</v>
      </c>
      <c r="C2145" s="8">
        <v>40000</v>
      </c>
      <c r="D2145" s="41">
        <v>35700</v>
      </c>
      <c r="E2145" s="9">
        <v>35547.86</v>
      </c>
      <c r="F2145" s="46" t="str">
        <f t="shared" si="124"/>
        <v> </v>
      </c>
      <c r="G2145" s="47">
        <f t="shared" si="125"/>
        <v>152.13999999999942</v>
      </c>
      <c r="H2145" s="50">
        <v>152.14</v>
      </c>
    </row>
    <row r="2146" spans="1:8" ht="12.75">
      <c r="A2146" s="67" t="s">
        <v>1327</v>
      </c>
      <c r="B2146" s="7" t="s">
        <v>1347</v>
      </c>
      <c r="C2146" s="8">
        <v>200000</v>
      </c>
      <c r="D2146" s="41">
        <v>306090</v>
      </c>
      <c r="E2146" s="9">
        <v>305766.59</v>
      </c>
      <c r="F2146" s="46" t="str">
        <f t="shared" si="124"/>
        <v> </v>
      </c>
      <c r="G2146" s="47">
        <f t="shared" si="125"/>
        <v>323.4099999999744</v>
      </c>
      <c r="H2146" s="50">
        <v>323.41</v>
      </c>
    </row>
    <row r="2147" spans="1:8" ht="12.75">
      <c r="A2147" s="64"/>
      <c r="B2147" s="7"/>
      <c r="C2147" s="8"/>
      <c r="D2147" s="41"/>
      <c r="E2147" s="9"/>
      <c r="F2147" s="9"/>
      <c r="G2147" s="78"/>
      <c r="H2147" s="50"/>
    </row>
    <row r="2148" spans="1:8" ht="12.75">
      <c r="A2148" s="64"/>
      <c r="B2148" s="14" t="s">
        <v>394</v>
      </c>
      <c r="C2148" s="8">
        <v>4760010</v>
      </c>
      <c r="D2148" s="42"/>
      <c r="E2148" s="23"/>
      <c r="F2148" s="23"/>
      <c r="G2148" s="79"/>
      <c r="H2148" s="71"/>
    </row>
    <row r="2149" spans="1:8" ht="12.75">
      <c r="A2149" s="64"/>
      <c r="B2149" s="14" t="s">
        <v>426</v>
      </c>
      <c r="C2149" s="8"/>
      <c r="D2149" s="43">
        <f>SUM(D2129:D2146)</f>
        <v>5089510</v>
      </c>
      <c r="E2149" s="21">
        <f>SUM(E2129:E2146)</f>
        <v>5027858.85</v>
      </c>
      <c r="F2149" s="21"/>
      <c r="G2149" s="80">
        <f>SUM(G2129:G2146)</f>
        <v>61651.15000000007</v>
      </c>
      <c r="H2149" s="72">
        <f>SUM(H2129:H2146)</f>
        <v>61651.15</v>
      </c>
    </row>
    <row r="2150" spans="1:8" ht="12.75">
      <c r="A2150" s="64"/>
      <c r="B2150" s="17"/>
      <c r="C2150" s="8"/>
      <c r="D2150" s="41"/>
      <c r="E2150" s="9"/>
      <c r="F2150" s="9"/>
      <c r="G2150" s="78"/>
      <c r="H2150" s="50"/>
    </row>
    <row r="2151" spans="1:8" ht="12.75">
      <c r="A2151" s="64"/>
      <c r="B2151" s="17" t="s">
        <v>427</v>
      </c>
      <c r="C2151" s="8"/>
      <c r="D2151" s="41"/>
      <c r="E2151" s="9"/>
      <c r="F2151" s="9"/>
      <c r="G2151" s="78"/>
      <c r="H2151" s="50"/>
    </row>
    <row r="2152" spans="1:8" ht="12.75">
      <c r="A2152" s="64"/>
      <c r="B2152" s="14"/>
      <c r="C2152" s="8"/>
      <c r="D2152" s="41"/>
      <c r="E2152" s="9"/>
      <c r="F2152" s="9"/>
      <c r="G2152" s="78"/>
      <c r="H2152" s="50"/>
    </row>
    <row r="2153" spans="1:8" ht="12.75">
      <c r="A2153" s="64"/>
      <c r="B2153" s="17" t="s">
        <v>1263</v>
      </c>
      <c r="C2153" s="8"/>
      <c r="D2153" s="41"/>
      <c r="E2153" s="9"/>
      <c r="F2153" s="9"/>
      <c r="G2153" s="78"/>
      <c r="H2153" s="50"/>
    </row>
    <row r="2154" spans="1:8" ht="12.75">
      <c r="A2154" s="66" t="s">
        <v>1676</v>
      </c>
      <c r="B2154" s="7" t="s">
        <v>534</v>
      </c>
      <c r="C2154" s="8">
        <v>10</v>
      </c>
      <c r="D2154" s="41">
        <v>10</v>
      </c>
      <c r="E2154" s="9">
        <v>0</v>
      </c>
      <c r="F2154" s="46" t="str">
        <f>IF(E2154&gt;D2154,E2154-D2154," ")</f>
        <v> </v>
      </c>
      <c r="G2154" s="47">
        <f>IF(D2154&gt;E2154,D2154-E2154," ")</f>
        <v>10</v>
      </c>
      <c r="H2154" s="50">
        <v>10</v>
      </c>
    </row>
    <row r="2155" spans="1:8" ht="12.75">
      <c r="A2155" s="64"/>
      <c r="B2155" s="7"/>
      <c r="C2155" s="8"/>
      <c r="D2155" s="41"/>
      <c r="E2155" s="9"/>
      <c r="F2155" s="9"/>
      <c r="G2155" s="78"/>
      <c r="H2155" s="50"/>
    </row>
    <row r="2156" spans="1:8" ht="12.75">
      <c r="A2156" s="64"/>
      <c r="B2156" s="17" t="s">
        <v>1264</v>
      </c>
      <c r="C2156" s="8"/>
      <c r="D2156" s="41"/>
      <c r="E2156" s="9"/>
      <c r="F2156" s="9"/>
      <c r="G2156" s="78"/>
      <c r="H2156" s="50"/>
    </row>
    <row r="2157" spans="1:8" ht="12.75">
      <c r="A2157" s="66" t="s">
        <v>1677</v>
      </c>
      <c r="B2157" s="7" t="s">
        <v>554</v>
      </c>
      <c r="C2157" s="8">
        <v>2800000</v>
      </c>
      <c r="D2157" s="41">
        <v>3491000</v>
      </c>
      <c r="E2157" s="9">
        <v>3490766.44</v>
      </c>
      <c r="F2157" s="46" t="str">
        <f aca="true" t="shared" si="126" ref="F2157:F2171">IF(E2157&gt;D2157,E2157-D2157," ")</f>
        <v> </v>
      </c>
      <c r="G2157" s="47">
        <f aca="true" t="shared" si="127" ref="G2157:G2171">IF(D2157&gt;E2157,D2157-E2157," ")</f>
        <v>233.56000000005588</v>
      </c>
      <c r="H2157" s="50">
        <v>233.56</v>
      </c>
    </row>
    <row r="2158" spans="1:8" ht="12.75">
      <c r="A2158" s="67" t="s">
        <v>536</v>
      </c>
      <c r="B2158" s="7" t="s">
        <v>555</v>
      </c>
      <c r="C2158" s="8">
        <v>195000</v>
      </c>
      <c r="D2158" s="41">
        <v>252600</v>
      </c>
      <c r="E2158" s="9">
        <v>252532.57</v>
      </c>
      <c r="F2158" s="46" t="str">
        <f t="shared" si="126"/>
        <v> </v>
      </c>
      <c r="G2158" s="47">
        <f t="shared" si="127"/>
        <v>67.42999999999302</v>
      </c>
      <c r="H2158" s="50">
        <v>67.43</v>
      </c>
    </row>
    <row r="2159" spans="1:8" ht="12.75">
      <c r="A2159" s="67" t="s">
        <v>540</v>
      </c>
      <c r="B2159" s="7" t="s">
        <v>557</v>
      </c>
      <c r="C2159" s="8">
        <v>97000</v>
      </c>
      <c r="D2159" s="41">
        <v>97000</v>
      </c>
      <c r="E2159" s="9">
        <v>86050.58</v>
      </c>
      <c r="F2159" s="46" t="str">
        <f t="shared" si="126"/>
        <v> </v>
      </c>
      <c r="G2159" s="47">
        <f t="shared" si="127"/>
        <v>10949.419999999998</v>
      </c>
      <c r="H2159" s="50">
        <v>10949.42</v>
      </c>
    </row>
    <row r="2160" spans="1:8" ht="12.75">
      <c r="A2160" s="67" t="s">
        <v>541</v>
      </c>
      <c r="B2160" s="7" t="s">
        <v>558</v>
      </c>
      <c r="C2160" s="8">
        <v>725000</v>
      </c>
      <c r="D2160" s="41">
        <v>616500</v>
      </c>
      <c r="E2160" s="9">
        <v>616435.34</v>
      </c>
      <c r="F2160" s="46" t="str">
        <f t="shared" si="126"/>
        <v> </v>
      </c>
      <c r="G2160" s="47">
        <f t="shared" si="127"/>
        <v>64.6600000000326</v>
      </c>
      <c r="H2160" s="50">
        <v>64.66</v>
      </c>
    </row>
    <row r="2161" spans="1:8" ht="12.75">
      <c r="A2161" s="67" t="s">
        <v>577</v>
      </c>
      <c r="B2161" s="7" t="s">
        <v>1611</v>
      </c>
      <c r="C2161" s="8">
        <v>4215000</v>
      </c>
      <c r="D2161" s="41">
        <v>4547000</v>
      </c>
      <c r="E2161" s="9">
        <v>4546461.14</v>
      </c>
      <c r="F2161" s="46" t="str">
        <f t="shared" si="126"/>
        <v> </v>
      </c>
      <c r="G2161" s="47">
        <f t="shared" si="127"/>
        <v>538.8600000003353</v>
      </c>
      <c r="H2161" s="50">
        <v>538.86</v>
      </c>
    </row>
    <row r="2162" spans="1:8" ht="12.75">
      <c r="A2162" s="67" t="s">
        <v>542</v>
      </c>
      <c r="B2162" s="7" t="s">
        <v>581</v>
      </c>
      <c r="C2162" s="8">
        <v>280000</v>
      </c>
      <c r="D2162" s="41">
        <v>297200</v>
      </c>
      <c r="E2162" s="9">
        <v>432033.42</v>
      </c>
      <c r="F2162" s="46">
        <f t="shared" si="126"/>
        <v>134833.41999999998</v>
      </c>
      <c r="G2162" s="47" t="str">
        <f t="shared" si="127"/>
        <v> </v>
      </c>
      <c r="H2162" s="50">
        <v>-134833.42</v>
      </c>
    </row>
    <row r="2163" spans="1:8" ht="12.75">
      <c r="A2163" s="67" t="s">
        <v>544</v>
      </c>
      <c r="B2163" s="7" t="s">
        <v>1353</v>
      </c>
      <c r="C2163" s="8"/>
      <c r="D2163" s="41"/>
      <c r="E2163" s="9"/>
      <c r="F2163" s="46" t="str">
        <f t="shared" si="126"/>
        <v> </v>
      </c>
      <c r="G2163" s="47" t="str">
        <f t="shared" si="127"/>
        <v> </v>
      </c>
      <c r="H2163" s="50"/>
    </row>
    <row r="2164" spans="1:8" ht="12.75">
      <c r="A2164" s="67"/>
      <c r="B2164" s="7" t="s">
        <v>790</v>
      </c>
      <c r="C2164" s="8">
        <v>10</v>
      </c>
      <c r="D2164" s="41">
        <v>10</v>
      </c>
      <c r="E2164" s="9">
        <v>0</v>
      </c>
      <c r="F2164" s="46" t="str">
        <f t="shared" si="126"/>
        <v> </v>
      </c>
      <c r="G2164" s="47">
        <f t="shared" si="127"/>
        <v>10</v>
      </c>
      <c r="H2164" s="50">
        <v>10</v>
      </c>
    </row>
    <row r="2165" spans="1:8" ht="12.75">
      <c r="A2165" s="67" t="s">
        <v>546</v>
      </c>
      <c r="B2165" s="7" t="s">
        <v>562</v>
      </c>
      <c r="C2165" s="8">
        <v>150000</v>
      </c>
      <c r="D2165" s="41">
        <v>150000</v>
      </c>
      <c r="E2165" s="9">
        <v>98423.44</v>
      </c>
      <c r="F2165" s="46" t="str">
        <f t="shared" si="126"/>
        <v> </v>
      </c>
      <c r="G2165" s="47">
        <f t="shared" si="127"/>
        <v>51576.56</v>
      </c>
      <c r="H2165" s="50">
        <v>51576.56</v>
      </c>
    </row>
    <row r="2166" spans="1:8" ht="12.75">
      <c r="A2166" s="67" t="s">
        <v>547</v>
      </c>
      <c r="B2166" s="7" t="s">
        <v>563</v>
      </c>
      <c r="C2166" s="8">
        <v>1000</v>
      </c>
      <c r="D2166" s="41">
        <v>2000</v>
      </c>
      <c r="E2166" s="9">
        <v>1910.03</v>
      </c>
      <c r="F2166" s="46" t="str">
        <f t="shared" si="126"/>
        <v> </v>
      </c>
      <c r="G2166" s="47">
        <f t="shared" si="127"/>
        <v>89.97000000000003</v>
      </c>
      <c r="H2166" s="50">
        <v>89.97</v>
      </c>
    </row>
    <row r="2167" spans="1:8" ht="12.75">
      <c r="A2167" s="67" t="s">
        <v>548</v>
      </c>
      <c r="B2167" s="7" t="s">
        <v>564</v>
      </c>
      <c r="C2167" s="8">
        <v>7000</v>
      </c>
      <c r="D2167" s="41">
        <v>7400</v>
      </c>
      <c r="E2167" s="9">
        <v>7381.75</v>
      </c>
      <c r="F2167" s="46" t="str">
        <f t="shared" si="126"/>
        <v> </v>
      </c>
      <c r="G2167" s="47">
        <f t="shared" si="127"/>
        <v>18.25</v>
      </c>
      <c r="H2167" s="50">
        <v>18.25</v>
      </c>
    </row>
    <row r="2168" spans="1:8" ht="12.75">
      <c r="A2168" s="67" t="s">
        <v>549</v>
      </c>
      <c r="B2168" s="7" t="s">
        <v>565</v>
      </c>
      <c r="C2168" s="8">
        <v>5000</v>
      </c>
      <c r="D2168" s="41">
        <v>3600</v>
      </c>
      <c r="E2168" s="9">
        <v>0</v>
      </c>
      <c r="F2168" s="46" t="str">
        <f t="shared" si="126"/>
        <v> </v>
      </c>
      <c r="G2168" s="47">
        <f t="shared" si="127"/>
        <v>3600</v>
      </c>
      <c r="H2168" s="50">
        <v>3600</v>
      </c>
    </row>
    <row r="2169" spans="1:8" ht="12.75">
      <c r="A2169" s="67" t="s">
        <v>552</v>
      </c>
      <c r="B2169" s="7" t="s">
        <v>582</v>
      </c>
      <c r="C2169" s="8">
        <v>99990</v>
      </c>
      <c r="D2169" s="41">
        <v>133690</v>
      </c>
      <c r="E2169" s="9">
        <v>133550.16</v>
      </c>
      <c r="F2169" s="46" t="str">
        <f t="shared" si="126"/>
        <v> </v>
      </c>
      <c r="G2169" s="47">
        <f t="shared" si="127"/>
        <v>139.8399999999965</v>
      </c>
      <c r="H2169" s="50">
        <v>139.84</v>
      </c>
    </row>
    <row r="2170" spans="1:8" ht="12.75">
      <c r="A2170" s="67" t="s">
        <v>553</v>
      </c>
      <c r="B2170" s="7" t="s">
        <v>568</v>
      </c>
      <c r="C2170" s="8">
        <v>65000</v>
      </c>
      <c r="D2170" s="41">
        <v>65000</v>
      </c>
      <c r="E2170" s="9">
        <v>29812.52</v>
      </c>
      <c r="F2170" s="46" t="str">
        <f t="shared" si="126"/>
        <v> </v>
      </c>
      <c r="G2170" s="47">
        <f t="shared" si="127"/>
        <v>35187.479999999996</v>
      </c>
      <c r="H2170" s="50">
        <v>35187.48</v>
      </c>
    </row>
    <row r="2171" spans="1:8" ht="12.75">
      <c r="A2171" s="67" t="s">
        <v>1327</v>
      </c>
      <c r="B2171" s="7" t="s">
        <v>1347</v>
      </c>
      <c r="C2171" s="8">
        <v>560000</v>
      </c>
      <c r="D2171" s="41">
        <v>679000</v>
      </c>
      <c r="E2171" s="9">
        <v>678977.18</v>
      </c>
      <c r="F2171" s="46" t="str">
        <f t="shared" si="126"/>
        <v> </v>
      </c>
      <c r="G2171" s="47">
        <f t="shared" si="127"/>
        <v>22.819999999948777</v>
      </c>
      <c r="H2171" s="50">
        <v>22.82</v>
      </c>
    </row>
    <row r="2172" spans="1:8" ht="12.75">
      <c r="A2172" s="64"/>
      <c r="B2172" s="7"/>
      <c r="C2172" s="8"/>
      <c r="D2172" s="41"/>
      <c r="E2172" s="9"/>
      <c r="F2172" s="9"/>
      <c r="G2172" s="78"/>
      <c r="H2172" s="50"/>
    </row>
    <row r="2173" spans="1:8" ht="12.75">
      <c r="A2173" s="64"/>
      <c r="B2173" s="14" t="s">
        <v>394</v>
      </c>
      <c r="C2173" s="8"/>
      <c r="D2173" s="42"/>
      <c r="E2173" s="23"/>
      <c r="F2173" s="23"/>
      <c r="G2173" s="79"/>
      <c r="H2173" s="71"/>
    </row>
    <row r="2174" spans="1:8" ht="12.75">
      <c r="A2174" s="64"/>
      <c r="B2174" s="14" t="s">
        <v>428</v>
      </c>
      <c r="C2174" s="8">
        <v>9200010</v>
      </c>
      <c r="D2174" s="43">
        <f>SUM(D2154:D2172)</f>
        <v>10342010</v>
      </c>
      <c r="E2174" s="21">
        <f>SUM(E2154:E2172)</f>
        <v>10374334.569999998</v>
      </c>
      <c r="F2174" s="21">
        <f>SUM(F2154:F2172)</f>
        <v>134833.41999999998</v>
      </c>
      <c r="G2174" s="80">
        <f>SUM(G2154:G2172)</f>
        <v>102508.85000000036</v>
      </c>
      <c r="H2174" s="72">
        <f>SUM(H2154:H2172)</f>
        <v>-32324.57000000002</v>
      </c>
    </row>
    <row r="2175" spans="1:8" ht="12.75">
      <c r="A2175" s="2"/>
      <c r="B2175" s="54"/>
      <c r="C2175" s="1"/>
      <c r="D2175" s="45"/>
      <c r="E2175" s="4"/>
      <c r="F2175" s="4"/>
      <c r="G2175" s="4"/>
      <c r="H2175" s="50"/>
    </row>
    <row r="2176" spans="1:8" ht="12.75">
      <c r="A2176" s="64"/>
      <c r="B2176" s="14"/>
      <c r="C2176" s="8"/>
      <c r="D2176" s="41"/>
      <c r="E2176" s="9"/>
      <c r="F2176" s="9"/>
      <c r="G2176" s="78"/>
      <c r="H2176" s="50"/>
    </row>
    <row r="2177" spans="1:8" ht="12.75">
      <c r="A2177" s="64"/>
      <c r="B2177" s="17" t="s">
        <v>1453</v>
      </c>
      <c r="C2177" s="8"/>
      <c r="D2177" s="41"/>
      <c r="E2177" s="9"/>
      <c r="F2177" s="9"/>
      <c r="G2177" s="78"/>
      <c r="H2177" s="50"/>
    </row>
    <row r="2178" spans="1:8" ht="12.75">
      <c r="A2178" s="64"/>
      <c r="B2178" s="17" t="s">
        <v>1452</v>
      </c>
      <c r="C2178" s="8"/>
      <c r="D2178" s="41"/>
      <c r="E2178" s="9"/>
      <c r="F2178" s="9"/>
      <c r="G2178" s="78"/>
      <c r="H2178" s="50"/>
    </row>
    <row r="2179" spans="1:8" ht="12.75">
      <c r="A2179" s="64"/>
      <c r="B2179" s="17" t="s">
        <v>1768</v>
      </c>
      <c r="C2179" s="8"/>
      <c r="D2179" s="41"/>
      <c r="E2179" s="9"/>
      <c r="F2179" s="9"/>
      <c r="G2179" s="78"/>
      <c r="H2179" s="50"/>
    </row>
    <row r="2180" spans="1:8" ht="12.75">
      <c r="A2180" s="64"/>
      <c r="B2180" s="17" t="s">
        <v>607</v>
      </c>
      <c r="C2180" s="8"/>
      <c r="D2180" s="41"/>
      <c r="E2180" s="9"/>
      <c r="F2180" s="9"/>
      <c r="G2180" s="78"/>
      <c r="H2180" s="50"/>
    </row>
    <row r="2181" spans="1:8" ht="12.75">
      <c r="A2181" s="64"/>
      <c r="B2181" s="14"/>
      <c r="C2181" s="8"/>
      <c r="D2181" s="41"/>
      <c r="E2181" s="9"/>
      <c r="F2181" s="9"/>
      <c r="G2181" s="78"/>
      <c r="H2181" s="50"/>
    </row>
    <row r="2182" spans="1:8" ht="12.75">
      <c r="A2182" s="64"/>
      <c r="B2182" s="17" t="s">
        <v>387</v>
      </c>
      <c r="C2182" s="8"/>
      <c r="D2182" s="41"/>
      <c r="E2182" s="9"/>
      <c r="F2182" s="9"/>
      <c r="G2182" s="78"/>
      <c r="H2182" s="50"/>
    </row>
    <row r="2183" spans="1:8" ht="12.75">
      <c r="A2183" s="64"/>
      <c r="B2183" s="17" t="s">
        <v>429</v>
      </c>
      <c r="C2183" s="8"/>
      <c r="D2183" s="41"/>
      <c r="E2183" s="9"/>
      <c r="F2183" s="9"/>
      <c r="G2183" s="78"/>
      <c r="H2183" s="50"/>
    </row>
    <row r="2184" spans="1:8" ht="12.75">
      <c r="A2184" s="64"/>
      <c r="B2184" s="14"/>
      <c r="C2184" s="8"/>
      <c r="D2184" s="41"/>
      <c r="E2184" s="9"/>
      <c r="F2184" s="9"/>
      <c r="G2184" s="78"/>
      <c r="H2184" s="50"/>
    </row>
    <row r="2185" spans="1:8" ht="12.75">
      <c r="A2185" s="64"/>
      <c r="B2185" s="17" t="s">
        <v>1263</v>
      </c>
      <c r="C2185" s="8"/>
      <c r="D2185" s="41"/>
      <c r="E2185" s="9"/>
      <c r="F2185" s="9"/>
      <c r="G2185" s="78"/>
      <c r="H2185" s="50"/>
    </row>
    <row r="2186" spans="1:8" ht="12.75">
      <c r="A2186" s="66" t="s">
        <v>1678</v>
      </c>
      <c r="B2186" s="7" t="s">
        <v>534</v>
      </c>
      <c r="C2186" s="8">
        <v>10</v>
      </c>
      <c r="D2186" s="41">
        <v>10</v>
      </c>
      <c r="E2186" s="9">
        <v>0</v>
      </c>
      <c r="F2186" s="46" t="str">
        <f>IF(E2186&gt;D2186,E2186-D2186," ")</f>
        <v> </v>
      </c>
      <c r="G2186" s="47">
        <f>IF(D2186&gt;E2186,D2186-E2186," ")</f>
        <v>10</v>
      </c>
      <c r="H2186" s="50">
        <v>10</v>
      </c>
    </row>
    <row r="2187" spans="1:8" ht="12.75">
      <c r="A2187" s="64"/>
      <c r="B2187" s="7"/>
      <c r="C2187" s="8"/>
      <c r="D2187" s="41"/>
      <c r="E2187" s="9"/>
      <c r="F2187" s="9"/>
      <c r="G2187" s="78"/>
      <c r="H2187" s="50"/>
    </row>
    <row r="2188" spans="1:8" ht="12.75">
      <c r="A2188" s="64"/>
      <c r="B2188" s="17" t="s">
        <v>1264</v>
      </c>
      <c r="C2188" s="8"/>
      <c r="D2188" s="41"/>
      <c r="E2188" s="9"/>
      <c r="F2188" s="9"/>
      <c r="G2188" s="78"/>
      <c r="H2188" s="50"/>
    </row>
    <row r="2189" spans="1:8" ht="12.75">
      <c r="A2189" s="66" t="s">
        <v>1679</v>
      </c>
      <c r="B2189" s="7" t="s">
        <v>554</v>
      </c>
      <c r="C2189" s="8">
        <v>600000</v>
      </c>
      <c r="D2189" s="41">
        <v>614600</v>
      </c>
      <c r="E2189" s="9">
        <v>614561.4</v>
      </c>
      <c r="F2189" s="46" t="str">
        <f aca="true" t="shared" si="128" ref="F2189:F2203">IF(E2189&gt;D2189,E2189-D2189," ")</f>
        <v> </v>
      </c>
      <c r="G2189" s="47">
        <f aca="true" t="shared" si="129" ref="G2189:G2203">IF(D2189&gt;E2189,D2189-E2189," ")</f>
        <v>38.59999999997672</v>
      </c>
      <c r="H2189" s="50">
        <v>38.6</v>
      </c>
    </row>
    <row r="2190" spans="1:8" ht="12.75">
      <c r="A2190" s="67" t="s">
        <v>536</v>
      </c>
      <c r="B2190" s="7" t="s">
        <v>555</v>
      </c>
      <c r="C2190" s="8">
        <v>500000</v>
      </c>
      <c r="D2190" s="41">
        <v>364400</v>
      </c>
      <c r="E2190" s="9">
        <v>308169.08</v>
      </c>
      <c r="F2190" s="46" t="str">
        <f t="shared" si="128"/>
        <v> </v>
      </c>
      <c r="G2190" s="47">
        <f t="shared" si="129"/>
        <v>56230.919999999984</v>
      </c>
      <c r="H2190" s="50">
        <v>56230.92</v>
      </c>
    </row>
    <row r="2191" spans="1:8" ht="12.75">
      <c r="A2191" s="67" t="s">
        <v>540</v>
      </c>
      <c r="B2191" s="7" t="s">
        <v>557</v>
      </c>
      <c r="C2191" s="8">
        <v>50000</v>
      </c>
      <c r="D2191" s="41">
        <v>35400</v>
      </c>
      <c r="E2191" s="9">
        <v>27553.46</v>
      </c>
      <c r="F2191" s="46" t="str">
        <f t="shared" si="128"/>
        <v> </v>
      </c>
      <c r="G2191" s="47">
        <f t="shared" si="129"/>
        <v>7846.540000000001</v>
      </c>
      <c r="H2191" s="50">
        <v>7846.54</v>
      </c>
    </row>
    <row r="2192" spans="1:8" ht="12.75">
      <c r="A2192" s="67" t="s">
        <v>541</v>
      </c>
      <c r="B2192" s="7" t="s">
        <v>558</v>
      </c>
      <c r="C2192" s="8">
        <v>450000</v>
      </c>
      <c r="D2192" s="41">
        <v>858500</v>
      </c>
      <c r="E2192" s="9">
        <v>858024.96</v>
      </c>
      <c r="F2192" s="46" t="str">
        <f t="shared" si="128"/>
        <v> </v>
      </c>
      <c r="G2192" s="47">
        <f t="shared" si="129"/>
        <v>475.04000000003725</v>
      </c>
      <c r="H2192" s="50">
        <v>475.04</v>
      </c>
    </row>
    <row r="2193" spans="1:8" ht="12.75">
      <c r="A2193" s="67" t="s">
        <v>577</v>
      </c>
      <c r="B2193" s="7" t="s">
        <v>1611</v>
      </c>
      <c r="C2193" s="8">
        <v>3370000</v>
      </c>
      <c r="D2193" s="41">
        <v>3156500</v>
      </c>
      <c r="E2193" s="9">
        <v>2920122.02</v>
      </c>
      <c r="F2193" s="46" t="str">
        <f t="shared" si="128"/>
        <v> </v>
      </c>
      <c r="G2193" s="47">
        <f t="shared" si="129"/>
        <v>236377.97999999998</v>
      </c>
      <c r="H2193" s="50">
        <v>236377.98</v>
      </c>
    </row>
    <row r="2194" spans="1:8" ht="12.75">
      <c r="A2194" s="67" t="s">
        <v>542</v>
      </c>
      <c r="B2194" s="7" t="s">
        <v>581</v>
      </c>
      <c r="C2194" s="8">
        <v>145000</v>
      </c>
      <c r="D2194" s="41">
        <v>234100</v>
      </c>
      <c r="E2194" s="9">
        <v>234042.16</v>
      </c>
      <c r="F2194" s="46" t="str">
        <f t="shared" si="128"/>
        <v> </v>
      </c>
      <c r="G2194" s="47">
        <f t="shared" si="129"/>
        <v>57.83999999999651</v>
      </c>
      <c r="H2194" s="50">
        <v>57.84</v>
      </c>
    </row>
    <row r="2195" spans="1:8" ht="12.75">
      <c r="A2195" s="67" t="s">
        <v>544</v>
      </c>
      <c r="B2195" s="7" t="s">
        <v>1353</v>
      </c>
      <c r="C2195" s="8"/>
      <c r="D2195" s="41"/>
      <c r="E2195" s="9"/>
      <c r="F2195" s="46" t="str">
        <f t="shared" si="128"/>
        <v> </v>
      </c>
      <c r="G2195" s="47" t="str">
        <f t="shared" si="129"/>
        <v> </v>
      </c>
      <c r="H2195" s="50"/>
    </row>
    <row r="2196" spans="1:8" ht="12.75">
      <c r="A2196" s="67"/>
      <c r="B2196" s="7" t="s">
        <v>790</v>
      </c>
      <c r="C2196" s="8">
        <v>10</v>
      </c>
      <c r="D2196" s="41">
        <v>10</v>
      </c>
      <c r="E2196" s="9">
        <v>0</v>
      </c>
      <c r="F2196" s="46" t="str">
        <f t="shared" si="128"/>
        <v> </v>
      </c>
      <c r="G2196" s="47">
        <f t="shared" si="129"/>
        <v>10</v>
      </c>
      <c r="H2196" s="50">
        <v>10</v>
      </c>
    </row>
    <row r="2197" spans="1:8" ht="12.75">
      <c r="A2197" s="67" t="s">
        <v>546</v>
      </c>
      <c r="B2197" s="7" t="s">
        <v>562</v>
      </c>
      <c r="C2197" s="8">
        <v>125000</v>
      </c>
      <c r="D2197" s="41">
        <v>425000</v>
      </c>
      <c r="E2197" s="9">
        <v>220087.98</v>
      </c>
      <c r="F2197" s="46" t="str">
        <f t="shared" si="128"/>
        <v> </v>
      </c>
      <c r="G2197" s="47">
        <f t="shared" si="129"/>
        <v>204912.02</v>
      </c>
      <c r="H2197" s="50">
        <v>204912.02</v>
      </c>
    </row>
    <row r="2198" spans="1:8" ht="12.75">
      <c r="A2198" s="67" t="s">
        <v>547</v>
      </c>
      <c r="B2198" s="7" t="s">
        <v>563</v>
      </c>
      <c r="C2198" s="8">
        <v>25000</v>
      </c>
      <c r="D2198" s="41">
        <v>34760</v>
      </c>
      <c r="E2198" s="9">
        <v>34257</v>
      </c>
      <c r="F2198" s="46" t="str">
        <f t="shared" si="128"/>
        <v> </v>
      </c>
      <c r="G2198" s="47">
        <f t="shared" si="129"/>
        <v>503</v>
      </c>
      <c r="H2198" s="50">
        <v>503</v>
      </c>
    </row>
    <row r="2199" spans="1:8" ht="12.75">
      <c r="A2199" s="67" t="s">
        <v>548</v>
      </c>
      <c r="B2199" s="7" t="s">
        <v>564</v>
      </c>
      <c r="C2199" s="8">
        <v>25000</v>
      </c>
      <c r="D2199" s="41">
        <v>25000</v>
      </c>
      <c r="E2199" s="9">
        <v>14567.53</v>
      </c>
      <c r="F2199" s="46" t="str">
        <f t="shared" si="128"/>
        <v> </v>
      </c>
      <c r="G2199" s="47">
        <f t="shared" si="129"/>
        <v>10432.47</v>
      </c>
      <c r="H2199" s="50">
        <v>10432.47</v>
      </c>
    </row>
    <row r="2200" spans="1:8" ht="12.75">
      <c r="A2200" s="67" t="s">
        <v>549</v>
      </c>
      <c r="B2200" s="7" t="s">
        <v>565</v>
      </c>
      <c r="C2200" s="8">
        <v>10000</v>
      </c>
      <c r="D2200" s="41">
        <v>10000</v>
      </c>
      <c r="E2200" s="9">
        <v>0</v>
      </c>
      <c r="F2200" s="46" t="str">
        <f t="shared" si="128"/>
        <v> </v>
      </c>
      <c r="G2200" s="47">
        <f t="shared" si="129"/>
        <v>10000</v>
      </c>
      <c r="H2200" s="50">
        <v>10000</v>
      </c>
    </row>
    <row r="2201" spans="1:8" ht="12.75">
      <c r="A2201" s="67" t="s">
        <v>552</v>
      </c>
      <c r="B2201" s="7" t="s">
        <v>582</v>
      </c>
      <c r="C2201" s="8">
        <v>35000</v>
      </c>
      <c r="D2201" s="41">
        <v>30000</v>
      </c>
      <c r="E2201" s="9">
        <v>28294.75</v>
      </c>
      <c r="F2201" s="46" t="str">
        <f t="shared" si="128"/>
        <v> </v>
      </c>
      <c r="G2201" s="47">
        <f t="shared" si="129"/>
        <v>1705.25</v>
      </c>
      <c r="H2201" s="50">
        <v>1705.25</v>
      </c>
    </row>
    <row r="2202" spans="1:8" ht="12.75">
      <c r="A2202" s="67" t="s">
        <v>553</v>
      </c>
      <c r="B2202" s="7" t="s">
        <v>568</v>
      </c>
      <c r="C2202" s="8">
        <v>75000</v>
      </c>
      <c r="D2202" s="41">
        <v>75000</v>
      </c>
      <c r="E2202" s="9">
        <v>65590.25</v>
      </c>
      <c r="F2202" s="46" t="str">
        <f t="shared" si="128"/>
        <v> </v>
      </c>
      <c r="G2202" s="47">
        <f t="shared" si="129"/>
        <v>9409.75</v>
      </c>
      <c r="H2202" s="50">
        <v>9409.75</v>
      </c>
    </row>
    <row r="2203" spans="1:8" ht="12.75">
      <c r="A2203" s="67" t="s">
        <v>1327</v>
      </c>
      <c r="B2203" s="7" t="s">
        <v>1347</v>
      </c>
      <c r="C2203" s="8">
        <v>348000</v>
      </c>
      <c r="D2203" s="41">
        <v>538115</v>
      </c>
      <c r="E2203" s="9">
        <v>537181</v>
      </c>
      <c r="F2203" s="46" t="str">
        <f t="shared" si="128"/>
        <v> </v>
      </c>
      <c r="G2203" s="47">
        <f t="shared" si="129"/>
        <v>934</v>
      </c>
      <c r="H2203" s="50">
        <v>934</v>
      </c>
    </row>
    <row r="2204" spans="1:8" ht="12.75">
      <c r="A2204" s="64"/>
      <c r="B2204" s="7"/>
      <c r="C2204" s="8"/>
      <c r="D2204" s="41"/>
      <c r="E2204" s="9"/>
      <c r="F2204" s="9"/>
      <c r="G2204" s="78"/>
      <c r="H2204" s="50"/>
    </row>
    <row r="2205" spans="1:8" ht="12.75">
      <c r="A2205" s="64"/>
      <c r="B2205" s="14" t="s">
        <v>402</v>
      </c>
      <c r="C2205" s="8">
        <v>5758020</v>
      </c>
      <c r="D2205" s="42"/>
      <c r="E2205" s="23"/>
      <c r="F2205" s="23"/>
      <c r="G2205" s="79"/>
      <c r="H2205" s="71"/>
    </row>
    <row r="2206" spans="1:8" ht="12.75">
      <c r="A2206" s="64"/>
      <c r="B2206" s="14" t="s">
        <v>430</v>
      </c>
      <c r="C2206" s="8"/>
      <c r="D2206" s="43">
        <f>SUM(D2186:D2204)</f>
        <v>6401395</v>
      </c>
      <c r="E2206" s="21">
        <f>SUM(E2186:E2204)</f>
        <v>5862451.590000001</v>
      </c>
      <c r="F2206" s="21"/>
      <c r="G2206" s="80">
        <f>SUM(G2186:G2204)</f>
        <v>538943.4099999999</v>
      </c>
      <c r="H2206" s="72">
        <f>SUM(H2186:H2204)</f>
        <v>538943.41</v>
      </c>
    </row>
    <row r="2207" spans="1:8" ht="12.75">
      <c r="A2207" s="64"/>
      <c r="B2207" s="14"/>
      <c r="C2207" s="8"/>
      <c r="D2207" s="41"/>
      <c r="E2207" s="9"/>
      <c r="F2207" s="9"/>
      <c r="G2207" s="78"/>
      <c r="H2207" s="50"/>
    </row>
    <row r="2208" spans="1:8" ht="12.75">
      <c r="A2208" s="64"/>
      <c r="B2208" s="17" t="s">
        <v>1000</v>
      </c>
      <c r="C2208" s="8"/>
      <c r="D2208" s="41"/>
      <c r="E2208" s="9"/>
      <c r="F2208" s="9"/>
      <c r="G2208" s="78"/>
      <c r="H2208" s="50"/>
    </row>
    <row r="2209" spans="1:8" ht="12.75">
      <c r="A2209" s="64"/>
      <c r="B2209" s="14"/>
      <c r="C2209" s="8"/>
      <c r="D2209" s="41"/>
      <c r="E2209" s="9"/>
      <c r="F2209" s="9"/>
      <c r="G2209" s="78"/>
      <c r="H2209" s="50"/>
    </row>
    <row r="2210" spans="1:8" ht="12.75">
      <c r="A2210" s="64"/>
      <c r="B2210" s="17" t="s">
        <v>1263</v>
      </c>
      <c r="C2210" s="8"/>
      <c r="D2210" s="41"/>
      <c r="E2210" s="9"/>
      <c r="F2210" s="9"/>
      <c r="G2210" s="78"/>
      <c r="H2210" s="50"/>
    </row>
    <row r="2211" spans="1:8" ht="12.75">
      <c r="A2211" s="66" t="s">
        <v>1680</v>
      </c>
      <c r="B2211" s="7" t="s">
        <v>534</v>
      </c>
      <c r="C2211" s="8">
        <v>10095000</v>
      </c>
      <c r="D2211" s="41">
        <v>9895000</v>
      </c>
      <c r="E2211" s="9">
        <v>9857329.06</v>
      </c>
      <c r="F2211" s="46" t="str">
        <f>IF(E2211&gt;D2211,E2211-D2211," ")</f>
        <v> </v>
      </c>
      <c r="G2211" s="47">
        <f>IF(D2211&gt;E2211,D2211-E2211," ")</f>
        <v>37670.93999999948</v>
      </c>
      <c r="H2211" s="50">
        <v>37670.94</v>
      </c>
    </row>
    <row r="2212" spans="1:8" ht="12.75">
      <c r="A2212" s="64"/>
      <c r="B2212" s="14"/>
      <c r="C2212" s="8"/>
      <c r="D2212" s="41"/>
      <c r="E2212" s="9"/>
      <c r="F2212" s="9"/>
      <c r="G2212" s="78"/>
      <c r="H2212" s="50"/>
    </row>
    <row r="2213" spans="1:8" ht="12.75">
      <c r="A2213" s="64"/>
      <c r="B2213" s="17" t="s">
        <v>1264</v>
      </c>
      <c r="C2213" s="8"/>
      <c r="D2213" s="41"/>
      <c r="E2213" s="9"/>
      <c r="F2213" s="9"/>
      <c r="G2213" s="78"/>
      <c r="H2213" s="50"/>
    </row>
    <row r="2214" spans="1:8" ht="12.75">
      <c r="A2214" s="66" t="s">
        <v>1681</v>
      </c>
      <c r="B2214" s="7" t="s">
        <v>555</v>
      </c>
      <c r="C2214" s="8">
        <v>1200000</v>
      </c>
      <c r="D2214" s="41">
        <v>1115000</v>
      </c>
      <c r="E2214" s="9">
        <v>1084088</v>
      </c>
      <c r="F2214" s="46" t="str">
        <f aca="true" t="shared" si="130" ref="F2214:F2230">IF(E2214&gt;D2214,E2214-D2214," ")</f>
        <v> </v>
      </c>
      <c r="G2214" s="47">
        <f aca="true" t="shared" si="131" ref="G2214:G2230">IF(D2214&gt;E2214,D2214-E2214," ")</f>
        <v>30912</v>
      </c>
      <c r="H2214" s="50">
        <v>30912</v>
      </c>
    </row>
    <row r="2215" spans="1:8" ht="12.75">
      <c r="A2215" s="67" t="s">
        <v>538</v>
      </c>
      <c r="B2215" s="7" t="s">
        <v>579</v>
      </c>
      <c r="C2215" s="8">
        <v>5000</v>
      </c>
      <c r="D2215" s="41">
        <v>5000</v>
      </c>
      <c r="E2215" s="9">
        <v>4741</v>
      </c>
      <c r="F2215" s="46" t="str">
        <f t="shared" si="130"/>
        <v> </v>
      </c>
      <c r="G2215" s="47">
        <f t="shared" si="131"/>
        <v>259</v>
      </c>
      <c r="H2215" s="50">
        <v>259</v>
      </c>
    </row>
    <row r="2216" spans="1:8" ht="12.75">
      <c r="A2216" s="67" t="s">
        <v>539</v>
      </c>
      <c r="B2216" s="7" t="s">
        <v>556</v>
      </c>
      <c r="C2216" s="8">
        <v>250000</v>
      </c>
      <c r="D2216" s="41">
        <v>370000</v>
      </c>
      <c r="E2216" s="9">
        <v>760678.71</v>
      </c>
      <c r="F2216" s="46">
        <f t="shared" si="130"/>
        <v>390678.70999999996</v>
      </c>
      <c r="G2216" s="47" t="str">
        <f t="shared" si="131"/>
        <v> </v>
      </c>
      <c r="H2216" s="50">
        <v>-390678.71</v>
      </c>
    </row>
    <row r="2217" spans="1:8" ht="12.75">
      <c r="A2217" s="67" t="s">
        <v>540</v>
      </c>
      <c r="B2217" s="7" t="s">
        <v>557</v>
      </c>
      <c r="C2217" s="8">
        <v>100000</v>
      </c>
      <c r="D2217" s="41">
        <v>120000</v>
      </c>
      <c r="E2217" s="9">
        <v>118288.97</v>
      </c>
      <c r="F2217" s="46" t="str">
        <f t="shared" si="130"/>
        <v> </v>
      </c>
      <c r="G2217" s="47">
        <f t="shared" si="131"/>
        <v>1711.0299999999988</v>
      </c>
      <c r="H2217" s="50">
        <v>1711.03</v>
      </c>
    </row>
    <row r="2218" spans="1:8" ht="12.75">
      <c r="A2218" s="67" t="s">
        <v>541</v>
      </c>
      <c r="B2218" s="7" t="s">
        <v>558</v>
      </c>
      <c r="C2218" s="8">
        <v>600000</v>
      </c>
      <c r="D2218" s="41">
        <v>750000</v>
      </c>
      <c r="E2218" s="9">
        <v>749448.45</v>
      </c>
      <c r="F2218" s="46" t="str">
        <f t="shared" si="130"/>
        <v> </v>
      </c>
      <c r="G2218" s="47">
        <f t="shared" si="131"/>
        <v>551.5500000000466</v>
      </c>
      <c r="H2218" s="50">
        <v>551.55</v>
      </c>
    </row>
    <row r="2219" spans="1:8" ht="12.75">
      <c r="A2219" s="67" t="s">
        <v>577</v>
      </c>
      <c r="B2219" s="7" t="s">
        <v>580</v>
      </c>
      <c r="C2219" s="8">
        <v>985000</v>
      </c>
      <c r="D2219" s="41">
        <v>950000</v>
      </c>
      <c r="E2219" s="9">
        <v>941160</v>
      </c>
      <c r="F2219" s="46" t="str">
        <f t="shared" si="130"/>
        <v> </v>
      </c>
      <c r="G2219" s="47">
        <f t="shared" si="131"/>
        <v>8840</v>
      </c>
      <c r="H2219" s="50">
        <v>8840</v>
      </c>
    </row>
    <row r="2220" spans="1:8" ht="12.75">
      <c r="A2220" s="67" t="s">
        <v>542</v>
      </c>
      <c r="B2220" s="7" t="s">
        <v>581</v>
      </c>
      <c r="C2220" s="8">
        <v>150000</v>
      </c>
      <c r="D2220" s="41">
        <v>150000</v>
      </c>
      <c r="E2220" s="9">
        <v>135574.46</v>
      </c>
      <c r="F2220" s="46" t="str">
        <f t="shared" si="130"/>
        <v> </v>
      </c>
      <c r="G2220" s="47">
        <f t="shared" si="131"/>
        <v>14425.540000000008</v>
      </c>
      <c r="H2220" s="50">
        <v>14425.54</v>
      </c>
    </row>
    <row r="2221" spans="1:8" ht="12.75">
      <c r="A2221" s="67" t="s">
        <v>543</v>
      </c>
      <c r="B2221" s="7" t="s">
        <v>559</v>
      </c>
      <c r="C2221" s="8">
        <v>250000</v>
      </c>
      <c r="D2221" s="41">
        <v>190000</v>
      </c>
      <c r="E2221" s="9">
        <v>189525.5</v>
      </c>
      <c r="F2221" s="46" t="str">
        <f t="shared" si="130"/>
        <v> </v>
      </c>
      <c r="G2221" s="47">
        <f t="shared" si="131"/>
        <v>474.5</v>
      </c>
      <c r="H2221" s="50">
        <v>474.5</v>
      </c>
    </row>
    <row r="2222" spans="1:8" ht="12.75">
      <c r="A2222" s="67" t="s">
        <v>544</v>
      </c>
      <c r="B2222" s="7" t="s">
        <v>1353</v>
      </c>
      <c r="C2222" s="8"/>
      <c r="D2222" s="41"/>
      <c r="E2222" s="9"/>
      <c r="F2222" s="46" t="str">
        <f t="shared" si="130"/>
        <v> </v>
      </c>
      <c r="G2222" s="47" t="str">
        <f t="shared" si="131"/>
        <v> </v>
      </c>
      <c r="H2222" s="50"/>
    </row>
    <row r="2223" spans="1:8" ht="12.75">
      <c r="A2223" s="67"/>
      <c r="B2223" s="7" t="s">
        <v>790</v>
      </c>
      <c r="C2223" s="8">
        <v>100000</v>
      </c>
      <c r="D2223" s="41">
        <v>165000</v>
      </c>
      <c r="E2223" s="9">
        <v>157960.9</v>
      </c>
      <c r="F2223" s="46" t="str">
        <f t="shared" si="130"/>
        <v> </v>
      </c>
      <c r="G2223" s="47">
        <f t="shared" si="131"/>
        <v>7039.100000000006</v>
      </c>
      <c r="H2223" s="50">
        <v>7039.1</v>
      </c>
    </row>
    <row r="2224" spans="1:8" ht="12.75">
      <c r="A2224" s="67" t="s">
        <v>578</v>
      </c>
      <c r="B2224" s="7" t="s">
        <v>560</v>
      </c>
      <c r="C2224" s="8">
        <v>60000</v>
      </c>
      <c r="D2224" s="41">
        <v>0</v>
      </c>
      <c r="E2224" s="9">
        <v>0</v>
      </c>
      <c r="F2224" s="46" t="str">
        <f t="shared" si="130"/>
        <v> </v>
      </c>
      <c r="G2224" s="47" t="str">
        <f t="shared" si="131"/>
        <v> </v>
      </c>
      <c r="H2224" s="50">
        <v>0</v>
      </c>
    </row>
    <row r="2225" spans="1:8" ht="12.75">
      <c r="A2225" s="67" t="s">
        <v>545</v>
      </c>
      <c r="B2225" s="7" t="s">
        <v>561</v>
      </c>
      <c r="C2225" s="8">
        <v>100000</v>
      </c>
      <c r="D2225" s="41">
        <v>400000</v>
      </c>
      <c r="E2225" s="9">
        <v>384880.75</v>
      </c>
      <c r="F2225" s="46" t="str">
        <f t="shared" si="130"/>
        <v> </v>
      </c>
      <c r="G2225" s="47">
        <f t="shared" si="131"/>
        <v>15119.25</v>
      </c>
      <c r="H2225" s="50">
        <v>15119.25</v>
      </c>
    </row>
    <row r="2226" spans="1:8" ht="12.75">
      <c r="A2226" s="67" t="s">
        <v>546</v>
      </c>
      <c r="B2226" s="7" t="s">
        <v>562</v>
      </c>
      <c r="C2226" s="8">
        <v>150000</v>
      </c>
      <c r="D2226" s="41">
        <v>100000</v>
      </c>
      <c r="E2226" s="9">
        <v>99847</v>
      </c>
      <c r="F2226" s="46" t="str">
        <f t="shared" si="130"/>
        <v> </v>
      </c>
      <c r="G2226" s="47">
        <f t="shared" si="131"/>
        <v>153</v>
      </c>
      <c r="H2226" s="50">
        <v>153</v>
      </c>
    </row>
    <row r="2227" spans="1:8" ht="12.75">
      <c r="A2227" s="67" t="s">
        <v>548</v>
      </c>
      <c r="B2227" s="7" t="s">
        <v>564</v>
      </c>
      <c r="C2227" s="8">
        <v>50000</v>
      </c>
      <c r="D2227" s="41">
        <v>50000</v>
      </c>
      <c r="E2227" s="9">
        <v>36684</v>
      </c>
      <c r="F2227" s="46" t="str">
        <f t="shared" si="130"/>
        <v> </v>
      </c>
      <c r="G2227" s="47">
        <f t="shared" si="131"/>
        <v>13316</v>
      </c>
      <c r="H2227" s="50">
        <v>13316</v>
      </c>
    </row>
    <row r="2228" spans="1:8" ht="12.75">
      <c r="A2228" s="67" t="s">
        <v>549</v>
      </c>
      <c r="B2228" s="7" t="s">
        <v>565</v>
      </c>
      <c r="C2228" s="8">
        <v>30000</v>
      </c>
      <c r="D2228" s="41">
        <v>30000</v>
      </c>
      <c r="E2228" s="9">
        <v>29172</v>
      </c>
      <c r="F2228" s="46" t="str">
        <f t="shared" si="130"/>
        <v> </v>
      </c>
      <c r="G2228" s="47">
        <f t="shared" si="131"/>
        <v>828</v>
      </c>
      <c r="H2228" s="50">
        <v>828</v>
      </c>
    </row>
    <row r="2229" spans="1:8" ht="12.75">
      <c r="A2229" s="67" t="s">
        <v>862</v>
      </c>
      <c r="B2229" s="7" t="s">
        <v>864</v>
      </c>
      <c r="C2229" s="8">
        <v>800000</v>
      </c>
      <c r="D2229" s="41">
        <v>670000</v>
      </c>
      <c r="E2229" s="9">
        <v>665898.4</v>
      </c>
      <c r="F2229" s="46" t="str">
        <f t="shared" si="130"/>
        <v> </v>
      </c>
      <c r="G2229" s="47">
        <f t="shared" si="131"/>
        <v>4101.599999999977</v>
      </c>
      <c r="H2229" s="50">
        <v>4101.6</v>
      </c>
    </row>
    <row r="2230" spans="1:8" ht="12.75">
      <c r="A2230" s="67" t="s">
        <v>552</v>
      </c>
      <c r="B2230" s="7" t="s">
        <v>582</v>
      </c>
      <c r="C2230" s="8">
        <v>30000</v>
      </c>
      <c r="D2230" s="41">
        <v>30000</v>
      </c>
      <c r="E2230" s="9">
        <v>23126.25</v>
      </c>
      <c r="F2230" s="46" t="str">
        <f t="shared" si="130"/>
        <v> </v>
      </c>
      <c r="G2230" s="47">
        <f t="shared" si="131"/>
        <v>6873.75</v>
      </c>
      <c r="H2230" s="50">
        <v>6873.75</v>
      </c>
    </row>
    <row r="2231" spans="1:8" ht="12.75">
      <c r="A2231" s="67"/>
      <c r="B2231" s="15" t="s">
        <v>601</v>
      </c>
      <c r="C2231" s="8"/>
      <c r="D2231" s="44">
        <f>SUM(D2211:D2230)</f>
        <v>14990000</v>
      </c>
      <c r="E2231" s="22">
        <f>SUM(E2211:E2230)</f>
        <v>15238403.450000001</v>
      </c>
      <c r="F2231" s="22">
        <f>SUM(F2211:F2230)</f>
        <v>390678.70999999996</v>
      </c>
      <c r="G2231" s="61">
        <f>SUM(G2211:G2230)</f>
        <v>142275.2599999995</v>
      </c>
      <c r="H2231" s="73">
        <f>SUM(H2211:H2230)</f>
        <v>-248403.45000000004</v>
      </c>
    </row>
    <row r="2232" spans="1:8" ht="12.75">
      <c r="A2232" s="27"/>
      <c r="B2232" s="3"/>
      <c r="C2232" s="1"/>
      <c r="D2232" s="45"/>
      <c r="E2232" s="4"/>
      <c r="F2232" s="4"/>
      <c r="G2232" s="4"/>
      <c r="H2232" s="50"/>
    </row>
    <row r="2233" spans="1:8" ht="7.5" customHeight="1">
      <c r="A2233" s="67"/>
      <c r="B2233" s="7"/>
      <c r="C2233" s="8"/>
      <c r="D2233" s="41"/>
      <c r="E2233" s="9"/>
      <c r="F2233" s="9"/>
      <c r="G2233" s="78"/>
      <c r="H2233" s="50"/>
    </row>
    <row r="2234" spans="1:8" ht="12.75">
      <c r="A2234" s="67"/>
      <c r="B2234" s="17" t="s">
        <v>1453</v>
      </c>
      <c r="C2234" s="8"/>
      <c r="D2234" s="41"/>
      <c r="E2234" s="9"/>
      <c r="F2234" s="9"/>
      <c r="G2234" s="78"/>
      <c r="H2234" s="50"/>
    </row>
    <row r="2235" spans="1:8" ht="12.75">
      <c r="A2235" s="67"/>
      <c r="B2235" s="17" t="s">
        <v>1452</v>
      </c>
      <c r="C2235" s="8"/>
      <c r="D2235" s="41"/>
      <c r="E2235" s="9"/>
      <c r="F2235" s="9"/>
      <c r="G2235" s="78"/>
      <c r="H2235" s="50"/>
    </row>
    <row r="2236" spans="1:8" ht="12.75">
      <c r="A2236" s="67"/>
      <c r="B2236" s="17" t="s">
        <v>1761</v>
      </c>
      <c r="C2236" s="8"/>
      <c r="D2236" s="41"/>
      <c r="E2236" s="9"/>
      <c r="F2236" s="9"/>
      <c r="G2236" s="78"/>
      <c r="H2236" s="50"/>
    </row>
    <row r="2237" spans="1:8" ht="12.75">
      <c r="A2237" s="67"/>
      <c r="B2237" s="17" t="s">
        <v>607</v>
      </c>
      <c r="C2237" s="8"/>
      <c r="D2237" s="41"/>
      <c r="E2237" s="9"/>
      <c r="F2237" s="9"/>
      <c r="G2237" s="78"/>
      <c r="H2237" s="50"/>
    </row>
    <row r="2238" spans="1:8" ht="12.75">
      <c r="A2238" s="67"/>
      <c r="B2238" s="17"/>
      <c r="C2238" s="8"/>
      <c r="D2238" s="41"/>
      <c r="E2238" s="9"/>
      <c r="F2238" s="9"/>
      <c r="G2238" s="78"/>
      <c r="H2238" s="50"/>
    </row>
    <row r="2239" spans="1:8" ht="12.75">
      <c r="A2239" s="67"/>
      <c r="B2239" s="17" t="s">
        <v>1000</v>
      </c>
      <c r="C2239" s="8"/>
      <c r="D2239" s="41"/>
      <c r="E2239" s="9"/>
      <c r="F2239" s="9"/>
      <c r="G2239" s="78"/>
      <c r="H2239" s="50"/>
    </row>
    <row r="2240" spans="1:8" ht="12.75">
      <c r="A2240" s="67"/>
      <c r="B2240" s="17" t="s">
        <v>607</v>
      </c>
      <c r="C2240" s="8"/>
      <c r="D2240" s="41"/>
      <c r="E2240" s="9"/>
      <c r="F2240" s="9"/>
      <c r="G2240" s="78"/>
      <c r="H2240" s="50"/>
    </row>
    <row r="2241" spans="1:8" ht="7.5" customHeight="1">
      <c r="A2241" s="67"/>
      <c r="B2241" s="17"/>
      <c r="C2241" s="8"/>
      <c r="D2241" s="41"/>
      <c r="E2241" s="9"/>
      <c r="F2241" s="9"/>
      <c r="G2241" s="78"/>
      <c r="H2241" s="50"/>
    </row>
    <row r="2242" spans="1:8" ht="12.75">
      <c r="A2242" s="67"/>
      <c r="B2242" s="15" t="s">
        <v>598</v>
      </c>
      <c r="C2242" s="8"/>
      <c r="D2242" s="41">
        <f>D2231</f>
        <v>14990000</v>
      </c>
      <c r="E2242" s="9">
        <f>E2231</f>
        <v>15238403.450000001</v>
      </c>
      <c r="F2242" s="9">
        <f>F2231</f>
        <v>390678.70999999996</v>
      </c>
      <c r="G2242" s="78">
        <f>G2231</f>
        <v>142275.2599999995</v>
      </c>
      <c r="H2242" s="50">
        <f>H2231</f>
        <v>-248403.45000000004</v>
      </c>
    </row>
    <row r="2243" spans="1:8" ht="12.75">
      <c r="A2243" s="67"/>
      <c r="B2243" s="17"/>
      <c r="C2243" s="8"/>
      <c r="D2243" s="41"/>
      <c r="E2243" s="9"/>
      <c r="F2243" s="9"/>
      <c r="G2243" s="78"/>
      <c r="H2243" s="50"/>
    </row>
    <row r="2244" spans="1:8" ht="12.75">
      <c r="A2244" s="67"/>
      <c r="B2244" s="17" t="s">
        <v>599</v>
      </c>
      <c r="C2244" s="8"/>
      <c r="D2244" s="41"/>
      <c r="E2244" s="9"/>
      <c r="F2244" s="9"/>
      <c r="G2244" s="78"/>
      <c r="H2244" s="50"/>
    </row>
    <row r="2245" spans="1:8" ht="12.75">
      <c r="A2245" s="66" t="s">
        <v>352</v>
      </c>
      <c r="B2245" s="7" t="s">
        <v>568</v>
      </c>
      <c r="C2245" s="8">
        <v>300000</v>
      </c>
      <c r="D2245" s="41">
        <v>365000</v>
      </c>
      <c r="E2245" s="9">
        <v>363666.75</v>
      </c>
      <c r="F2245" s="46" t="str">
        <f>IF(E2245&gt;D2245,E2245-D2245," ")</f>
        <v> </v>
      </c>
      <c r="G2245" s="47">
        <f>IF(D2245&gt;E2245,D2245-E2245," ")</f>
        <v>1333.25</v>
      </c>
      <c r="H2245" s="50">
        <v>1333.25</v>
      </c>
    </row>
    <row r="2246" spans="1:8" ht="12.75">
      <c r="A2246" s="67" t="s">
        <v>1327</v>
      </c>
      <c r="B2246" s="7" t="s">
        <v>1347</v>
      </c>
      <c r="C2246" s="8">
        <v>45000</v>
      </c>
      <c r="D2246" s="41">
        <v>45000</v>
      </c>
      <c r="E2246" s="9">
        <v>43110.5</v>
      </c>
      <c r="F2246" s="46" t="str">
        <f>IF(E2246&gt;D2246,E2246-D2246," ")</f>
        <v> </v>
      </c>
      <c r="G2246" s="47">
        <f>IF(D2246&gt;E2246,D2246-E2246," ")</f>
        <v>1889.5</v>
      </c>
      <c r="H2246" s="50">
        <v>1889.5</v>
      </c>
    </row>
    <row r="2247" spans="1:8" ht="12.75">
      <c r="A2247" s="67" t="s">
        <v>1682</v>
      </c>
      <c r="B2247" s="7" t="s">
        <v>1683</v>
      </c>
      <c r="C2247" s="8">
        <v>1500000</v>
      </c>
      <c r="D2247" s="41">
        <v>1500000</v>
      </c>
      <c r="E2247" s="9">
        <v>1479131.47</v>
      </c>
      <c r="F2247" s="46" t="str">
        <f>IF(E2247&gt;D2247,E2247-D2247," ")</f>
        <v> </v>
      </c>
      <c r="G2247" s="47">
        <f>IF(D2247&gt;E2247,D2247-E2247," ")</f>
        <v>20868.530000000028</v>
      </c>
      <c r="H2247" s="50">
        <v>20868.53</v>
      </c>
    </row>
    <row r="2248" spans="1:8" ht="12.75">
      <c r="A2248" s="67" t="s">
        <v>592</v>
      </c>
      <c r="B2248" s="7" t="s">
        <v>1340</v>
      </c>
      <c r="C2248" s="8"/>
      <c r="D2248" s="41"/>
      <c r="E2248" s="9"/>
      <c r="F2248" s="46" t="str">
        <f>IF(E2248&gt;D2248,E2248-D2248," ")</f>
        <v> </v>
      </c>
      <c r="G2248" s="47" t="str">
        <f>IF(D2248&gt;E2248,D2248-E2248," ")</f>
        <v> </v>
      </c>
      <c r="H2248" s="50"/>
    </row>
    <row r="2249" spans="1:8" ht="12.75">
      <c r="A2249" s="66"/>
      <c r="B2249" s="7" t="s">
        <v>859</v>
      </c>
      <c r="C2249" s="8">
        <v>2470000</v>
      </c>
      <c r="D2249" s="41">
        <v>2470000</v>
      </c>
      <c r="E2249" s="9">
        <v>2584420.43</v>
      </c>
      <c r="F2249" s="46">
        <f>IF(E2249&gt;D2249,E2249-D2249," ")</f>
        <v>114420.43000000017</v>
      </c>
      <c r="G2249" s="47" t="str">
        <f>IF(D2249&gt;E2249,D2249-E2249," ")</f>
        <v> </v>
      </c>
      <c r="H2249" s="50">
        <v>-114420.43</v>
      </c>
    </row>
    <row r="2250" spans="1:8" ht="12.75">
      <c r="A2250" s="64"/>
      <c r="B2250" s="14" t="s">
        <v>432</v>
      </c>
      <c r="C2250" s="8"/>
      <c r="D2250" s="42"/>
      <c r="E2250" s="23"/>
      <c r="F2250" s="23"/>
      <c r="G2250" s="79"/>
      <c r="H2250" s="71"/>
    </row>
    <row r="2251" spans="1:8" ht="12.75">
      <c r="A2251" s="64"/>
      <c r="B2251" s="14" t="s">
        <v>475</v>
      </c>
      <c r="C2251" s="8">
        <v>19270000</v>
      </c>
      <c r="D2251" s="43">
        <f>SUM(D2242:D2250)</f>
        <v>19370000</v>
      </c>
      <c r="E2251" s="21">
        <f>SUM(E2242:E2250)</f>
        <v>19708732.6</v>
      </c>
      <c r="F2251" s="21">
        <f>SUM(F2242:F2250)</f>
        <v>505099.14000000013</v>
      </c>
      <c r="G2251" s="80">
        <f>SUM(G2242:G2250)</f>
        <v>166366.53999999954</v>
      </c>
      <c r="H2251" s="72">
        <f>SUM(H2242:H2250)</f>
        <v>-338732.60000000003</v>
      </c>
    </row>
    <row r="2252" spans="1:8" ht="12.75">
      <c r="A2252" s="64"/>
      <c r="B2252" s="7"/>
      <c r="C2252" s="8"/>
      <c r="D2252" s="41"/>
      <c r="E2252" s="9"/>
      <c r="F2252" s="9"/>
      <c r="G2252" s="78"/>
      <c r="H2252" s="50"/>
    </row>
    <row r="2253" spans="1:8" ht="12.75">
      <c r="A2253" s="64"/>
      <c r="B2253" s="17" t="s">
        <v>433</v>
      </c>
      <c r="C2253" s="8"/>
      <c r="D2253" s="41"/>
      <c r="E2253" s="9"/>
      <c r="F2253" s="9"/>
      <c r="G2253" s="78"/>
      <c r="H2253" s="50"/>
    </row>
    <row r="2254" spans="1:8" ht="12.75">
      <c r="A2254" s="64"/>
      <c r="B2254" s="14"/>
      <c r="C2254" s="8"/>
      <c r="D2254" s="41"/>
      <c r="E2254" s="9"/>
      <c r="F2254" s="9"/>
      <c r="G2254" s="78"/>
      <c r="H2254" s="50"/>
    </row>
    <row r="2255" spans="1:8" ht="12.75">
      <c r="A2255" s="64"/>
      <c r="B2255" s="17" t="s">
        <v>1263</v>
      </c>
      <c r="C2255" s="8"/>
      <c r="D2255" s="41"/>
      <c r="E2255" s="9"/>
      <c r="F2255" s="9"/>
      <c r="G2255" s="78"/>
      <c r="H2255" s="50"/>
    </row>
    <row r="2256" spans="1:8" ht="12.75">
      <c r="A2256" s="66" t="s">
        <v>1684</v>
      </c>
      <c r="B2256" s="7" t="s">
        <v>534</v>
      </c>
      <c r="C2256" s="8">
        <v>4400000</v>
      </c>
      <c r="D2256" s="41">
        <v>3995000</v>
      </c>
      <c r="E2256" s="9">
        <v>3421711.57</v>
      </c>
      <c r="F2256" s="46" t="str">
        <f>IF(E2256&gt;D2256,E2256-D2256," ")</f>
        <v> </v>
      </c>
      <c r="G2256" s="47">
        <f>IF(D2256&gt;E2256,D2256-E2256," ")</f>
        <v>573288.4300000002</v>
      </c>
      <c r="H2256" s="50">
        <v>573288.43</v>
      </c>
    </row>
    <row r="2257" spans="1:8" ht="12.75">
      <c r="A2257" s="66"/>
      <c r="B2257" s="7"/>
      <c r="C2257" s="8"/>
      <c r="D2257" s="41"/>
      <c r="E2257" s="9"/>
      <c r="F2257" s="9"/>
      <c r="G2257" s="78"/>
      <c r="H2257" s="50"/>
    </row>
    <row r="2258" spans="1:8" ht="12.75">
      <c r="A2258" s="66"/>
      <c r="B2258" s="17" t="s">
        <v>1264</v>
      </c>
      <c r="C2258" s="8"/>
      <c r="D2258" s="41"/>
      <c r="E2258" s="9"/>
      <c r="F2258" s="9"/>
      <c r="G2258" s="78"/>
      <c r="H2258" s="50"/>
    </row>
    <row r="2259" spans="1:8" ht="12.75">
      <c r="A2259" s="66" t="s">
        <v>1685</v>
      </c>
      <c r="B2259" s="7" t="s">
        <v>555</v>
      </c>
      <c r="C2259" s="8">
        <v>350000</v>
      </c>
      <c r="D2259" s="41">
        <v>520000</v>
      </c>
      <c r="E2259" s="9">
        <v>455935.8</v>
      </c>
      <c r="F2259" s="46" t="str">
        <f aca="true" t="shared" si="132" ref="F2259:F2271">IF(E2259&gt;D2259,E2259-D2259," ")</f>
        <v> </v>
      </c>
      <c r="G2259" s="47">
        <f aca="true" t="shared" si="133" ref="G2259:G2271">IF(D2259&gt;E2259,D2259-E2259," ")</f>
        <v>64064.20000000001</v>
      </c>
      <c r="H2259" s="50">
        <v>64064.2</v>
      </c>
    </row>
    <row r="2260" spans="1:8" ht="12.75">
      <c r="A2260" s="67" t="s">
        <v>539</v>
      </c>
      <c r="B2260" s="7" t="s">
        <v>556</v>
      </c>
      <c r="C2260" s="8">
        <v>50000</v>
      </c>
      <c r="D2260" s="41">
        <v>350000</v>
      </c>
      <c r="E2260" s="9">
        <v>331866.02</v>
      </c>
      <c r="F2260" s="46" t="str">
        <f t="shared" si="132"/>
        <v> </v>
      </c>
      <c r="G2260" s="47">
        <f t="shared" si="133"/>
        <v>18133.97999999998</v>
      </c>
      <c r="H2260" s="50">
        <v>18133.98</v>
      </c>
    </row>
    <row r="2261" spans="1:8" ht="12.75">
      <c r="A2261" s="67" t="s">
        <v>540</v>
      </c>
      <c r="B2261" s="7" t="s">
        <v>557</v>
      </c>
      <c r="C2261" s="8">
        <v>80000</v>
      </c>
      <c r="D2261" s="41">
        <v>80000</v>
      </c>
      <c r="E2261" s="9">
        <v>74479.5</v>
      </c>
      <c r="F2261" s="46" t="str">
        <f t="shared" si="132"/>
        <v> </v>
      </c>
      <c r="G2261" s="47">
        <f t="shared" si="133"/>
        <v>5520.5</v>
      </c>
      <c r="H2261" s="50">
        <v>5520.5</v>
      </c>
    </row>
    <row r="2262" spans="1:8" ht="12.75">
      <c r="A2262" s="67" t="s">
        <v>541</v>
      </c>
      <c r="B2262" s="7" t="s">
        <v>558</v>
      </c>
      <c r="C2262" s="8">
        <v>90000</v>
      </c>
      <c r="D2262" s="41">
        <v>150000</v>
      </c>
      <c r="E2262" s="9">
        <v>138800</v>
      </c>
      <c r="F2262" s="46" t="str">
        <f t="shared" si="132"/>
        <v> </v>
      </c>
      <c r="G2262" s="47">
        <f t="shared" si="133"/>
        <v>11200</v>
      </c>
      <c r="H2262" s="50">
        <v>11200</v>
      </c>
    </row>
    <row r="2263" spans="1:8" ht="12.75">
      <c r="A2263" s="67" t="s">
        <v>543</v>
      </c>
      <c r="B2263" s="7" t="s">
        <v>559</v>
      </c>
      <c r="C2263" s="8">
        <v>50000</v>
      </c>
      <c r="D2263" s="41">
        <v>22600</v>
      </c>
      <c r="E2263" s="9">
        <v>22517</v>
      </c>
      <c r="F2263" s="46" t="str">
        <f t="shared" si="132"/>
        <v> </v>
      </c>
      <c r="G2263" s="47">
        <f t="shared" si="133"/>
        <v>83</v>
      </c>
      <c r="H2263" s="50">
        <v>83</v>
      </c>
    </row>
    <row r="2264" spans="1:8" ht="12.75">
      <c r="A2264" s="67" t="s">
        <v>548</v>
      </c>
      <c r="B2264" s="7" t="s">
        <v>564</v>
      </c>
      <c r="C2264" s="8">
        <v>50000</v>
      </c>
      <c r="D2264" s="41">
        <v>20400</v>
      </c>
      <c r="E2264" s="9">
        <v>16178.5</v>
      </c>
      <c r="F2264" s="46" t="str">
        <f t="shared" si="132"/>
        <v> </v>
      </c>
      <c r="G2264" s="47">
        <f t="shared" si="133"/>
        <v>4221.5</v>
      </c>
      <c r="H2264" s="50">
        <v>4221.5</v>
      </c>
    </row>
    <row r="2265" spans="1:8" ht="12.75">
      <c r="A2265" s="67" t="s">
        <v>549</v>
      </c>
      <c r="B2265" s="7" t="s">
        <v>565</v>
      </c>
      <c r="C2265" s="8">
        <v>10000</v>
      </c>
      <c r="D2265" s="41">
        <v>6900</v>
      </c>
      <c r="E2265" s="9">
        <v>0</v>
      </c>
      <c r="F2265" s="46" t="str">
        <f t="shared" si="132"/>
        <v> </v>
      </c>
      <c r="G2265" s="47">
        <f t="shared" si="133"/>
        <v>6900</v>
      </c>
      <c r="H2265" s="50">
        <v>6900</v>
      </c>
    </row>
    <row r="2266" spans="1:8" ht="12.75">
      <c r="A2266" s="67" t="s">
        <v>552</v>
      </c>
      <c r="B2266" s="7" t="s">
        <v>582</v>
      </c>
      <c r="C2266" s="8">
        <v>20000</v>
      </c>
      <c r="D2266" s="41">
        <v>17800</v>
      </c>
      <c r="E2266" s="9">
        <v>17725.05</v>
      </c>
      <c r="F2266" s="46" t="str">
        <f t="shared" si="132"/>
        <v> </v>
      </c>
      <c r="G2266" s="47">
        <f t="shared" si="133"/>
        <v>74.95000000000073</v>
      </c>
      <c r="H2266" s="50">
        <v>74.95</v>
      </c>
    </row>
    <row r="2267" spans="1:8" ht="12.75">
      <c r="A2267" s="67" t="s">
        <v>553</v>
      </c>
      <c r="B2267" s="7" t="s">
        <v>568</v>
      </c>
      <c r="C2267" s="8">
        <v>60000</v>
      </c>
      <c r="D2267" s="41">
        <v>60000</v>
      </c>
      <c r="E2267" s="9">
        <v>20700</v>
      </c>
      <c r="F2267" s="46" t="str">
        <f t="shared" si="132"/>
        <v> </v>
      </c>
      <c r="G2267" s="47">
        <f t="shared" si="133"/>
        <v>39300</v>
      </c>
      <c r="H2267" s="50">
        <v>39300</v>
      </c>
    </row>
    <row r="2268" spans="1:8" ht="12.75">
      <c r="A2268" s="67" t="s">
        <v>1327</v>
      </c>
      <c r="B2268" s="7" t="s">
        <v>1347</v>
      </c>
      <c r="C2268" s="8">
        <v>75000</v>
      </c>
      <c r="D2268" s="41">
        <v>75000</v>
      </c>
      <c r="E2268" s="9">
        <v>29571.75</v>
      </c>
      <c r="F2268" s="46" t="str">
        <f t="shared" si="132"/>
        <v> </v>
      </c>
      <c r="G2268" s="47">
        <f t="shared" si="133"/>
        <v>45428.25</v>
      </c>
      <c r="H2268" s="50">
        <v>45428.25</v>
      </c>
    </row>
    <row r="2269" spans="1:8" ht="12.75">
      <c r="A2269" s="67" t="s">
        <v>592</v>
      </c>
      <c r="B2269" s="7" t="s">
        <v>1340</v>
      </c>
      <c r="C2269" s="8"/>
      <c r="D2269" s="41"/>
      <c r="E2269" s="9"/>
      <c r="F2269" s="46" t="str">
        <f t="shared" si="132"/>
        <v> </v>
      </c>
      <c r="G2269" s="47" t="str">
        <f t="shared" si="133"/>
        <v> </v>
      </c>
      <c r="H2269" s="50"/>
    </row>
    <row r="2270" spans="1:8" ht="12.75">
      <c r="A2270" s="66"/>
      <c r="B2270" s="7" t="s">
        <v>859</v>
      </c>
      <c r="C2270" s="8">
        <v>35000000</v>
      </c>
      <c r="D2270" s="41">
        <v>35000000</v>
      </c>
      <c r="E2270" s="9">
        <v>42698801.18</v>
      </c>
      <c r="F2270" s="46">
        <f t="shared" si="132"/>
        <v>7698801.18</v>
      </c>
      <c r="G2270" s="47" t="str">
        <f t="shared" si="133"/>
        <v> </v>
      </c>
      <c r="H2270" s="50">
        <v>-7698801.18</v>
      </c>
    </row>
    <row r="2271" spans="1:8" ht="12.75">
      <c r="A2271" s="67" t="s">
        <v>1686</v>
      </c>
      <c r="B2271" s="7" t="s">
        <v>1687</v>
      </c>
      <c r="C2271" s="8">
        <v>2000000</v>
      </c>
      <c r="D2271" s="41">
        <v>950000</v>
      </c>
      <c r="E2271" s="9">
        <v>946013.5</v>
      </c>
      <c r="F2271" s="46" t="str">
        <f t="shared" si="132"/>
        <v> </v>
      </c>
      <c r="G2271" s="47">
        <f t="shared" si="133"/>
        <v>3986.5</v>
      </c>
      <c r="H2271" s="50">
        <v>3986.5</v>
      </c>
    </row>
    <row r="2272" spans="1:8" ht="12.75">
      <c r="A2272" s="66"/>
      <c r="B2272" s="7"/>
      <c r="C2272" s="8"/>
      <c r="D2272" s="41"/>
      <c r="E2272" s="9"/>
      <c r="F2272" s="9"/>
      <c r="G2272" s="78"/>
      <c r="H2272" s="50"/>
    </row>
    <row r="2273" spans="1:8" ht="12.75">
      <c r="A2273" s="66"/>
      <c r="B2273" s="14" t="s">
        <v>434</v>
      </c>
      <c r="C2273" s="8">
        <v>42235000</v>
      </c>
      <c r="D2273" s="44">
        <f>SUM(D2256:D2272)</f>
        <v>41247700</v>
      </c>
      <c r="E2273" s="22">
        <f>SUM(E2256:E2272)</f>
        <v>48174299.87</v>
      </c>
      <c r="F2273" s="22">
        <f>SUM(F2256:F2272)</f>
        <v>7698801.18</v>
      </c>
      <c r="G2273" s="61">
        <f>SUM(G2256:G2272)</f>
        <v>772201.31</v>
      </c>
      <c r="H2273" s="73">
        <f>SUM(H2256:H2272)</f>
        <v>-6926599.87</v>
      </c>
    </row>
    <row r="2274" spans="1:8" ht="12.75">
      <c r="A2274" s="64"/>
      <c r="B2274" s="14" t="s">
        <v>1688</v>
      </c>
      <c r="C2274" s="8"/>
      <c r="D2274" s="41"/>
      <c r="E2274" s="9"/>
      <c r="F2274" s="9"/>
      <c r="G2274" s="78"/>
      <c r="H2274" s="50"/>
    </row>
    <row r="2275" spans="1:8" ht="12.75">
      <c r="A2275" s="64"/>
      <c r="B2275" s="14" t="s">
        <v>1689</v>
      </c>
      <c r="C2275" s="8">
        <v>439357000</v>
      </c>
      <c r="D2275" s="41"/>
      <c r="E2275" s="9"/>
      <c r="F2275" s="9"/>
      <c r="G2275" s="78"/>
      <c r="H2275" s="50"/>
    </row>
    <row r="2276" spans="1:8" ht="12.75">
      <c r="A2276" s="64"/>
      <c r="B2276" s="14" t="s">
        <v>431</v>
      </c>
      <c r="C2276" s="8"/>
      <c r="D2276" s="41"/>
      <c r="E2276" s="9"/>
      <c r="F2276" s="9"/>
      <c r="G2276" s="78"/>
      <c r="H2276" s="50"/>
    </row>
    <row r="2277" spans="1:8" ht="12.75">
      <c r="A2277" s="64"/>
      <c r="B2277" s="14" t="s">
        <v>435</v>
      </c>
      <c r="C2277" s="8"/>
      <c r="D2277" s="43">
        <f>D1703+D1743+D1768+D1807+D1831+D1863+D1888+D1921+D1946+D1977+D2003+D2035+D2060+D2092+D2117+D2149+D2174+D2206+D2251+D2273</f>
        <v>440007000</v>
      </c>
      <c r="E2277" s="21">
        <f>E1703+E1743+E1768+E1807+E1831+E1863+E1888+E1921+E1946+E1977+E2003+E2035+E2060+E2092+E2117+E2149+E2174+E2206+E2251+E2273</f>
        <v>472957755.67000014</v>
      </c>
      <c r="F2277" s="21">
        <f>F1703+F1743+F1768+F1807+F1831+F1863+F1888+F1921+F1946+F1977+F2003+F2035+F2060+F2092+F2117+F2149+F2174+F2206+F2251+F2273</f>
        <v>40785306.67999999</v>
      </c>
      <c r="G2277" s="80">
        <f>G1703+G1743+G1768+G1807+G1831+G1863+G1888+G1921+G1946+G1977+G2003+G2035+G2060+G2092+G2117+G2149+G2174+G2206+G2251+G2273</f>
        <v>7834551.0100000035</v>
      </c>
      <c r="H2277" s="72">
        <f>H1703+H1743+H1768+H1807+H1831+H1863+H1888+H1921+H1946+H1977+H2003+H2035+H2060+H2092+H2117+H2149+H2174+H2206+H2251+H2273</f>
        <v>-32950755.670000006</v>
      </c>
    </row>
    <row r="2278" spans="1:8" ht="12.75">
      <c r="A2278" s="64"/>
      <c r="B2278" s="15" t="s">
        <v>460</v>
      </c>
      <c r="C2278" s="8"/>
      <c r="D2278" s="41"/>
      <c r="E2278" s="9"/>
      <c r="F2278" s="83">
        <f>IF(E2277&gt;D2277,E2277-D2277," ")</f>
        <v>32950755.670000136</v>
      </c>
      <c r="G2278" s="57" t="str">
        <f>IF(D2277&gt;E2277,D2277-E2277," ")</f>
        <v> </v>
      </c>
      <c r="H2278" s="50">
        <f>F2277-G2277</f>
        <v>32950755.669999987</v>
      </c>
    </row>
    <row r="2279" spans="1:8" ht="7.5" customHeight="1">
      <c r="A2279" s="64"/>
      <c r="B2279" s="7"/>
      <c r="C2279" s="8"/>
      <c r="D2279" s="41"/>
      <c r="E2279" s="9"/>
      <c r="F2279" s="9"/>
      <c r="G2279" s="78"/>
      <c r="H2279" s="50"/>
    </row>
    <row r="2280" spans="1:8" ht="12.75">
      <c r="A2280" s="64"/>
      <c r="B2280" s="17" t="s">
        <v>1690</v>
      </c>
      <c r="C2280" s="8"/>
      <c r="D2280" s="41"/>
      <c r="E2280" s="9"/>
      <c r="F2280" s="9"/>
      <c r="G2280" s="78"/>
      <c r="H2280" s="50"/>
    </row>
    <row r="2281" spans="1:8" ht="12.75">
      <c r="A2281" s="64"/>
      <c r="B2281" s="17" t="s">
        <v>1691</v>
      </c>
      <c r="C2281" s="8"/>
      <c r="D2281" s="41"/>
      <c r="E2281" s="9"/>
      <c r="F2281" s="9"/>
      <c r="G2281" s="78"/>
      <c r="H2281" s="50"/>
    </row>
    <row r="2282" spans="1:8" ht="12.75">
      <c r="A2282" s="64"/>
      <c r="B2282" s="17" t="s">
        <v>1692</v>
      </c>
      <c r="C2282" s="8"/>
      <c r="D2282" s="41"/>
      <c r="E2282" s="9"/>
      <c r="F2282" s="9"/>
      <c r="G2282" s="78"/>
      <c r="H2282" s="50"/>
    </row>
    <row r="2283" spans="1:8" ht="12.75">
      <c r="A2283" s="64"/>
      <c r="B2283" s="17" t="s">
        <v>1693</v>
      </c>
      <c r="C2283" s="8"/>
      <c r="D2283" s="41"/>
      <c r="E2283" s="9"/>
      <c r="F2283" s="9"/>
      <c r="G2283" s="78"/>
      <c r="H2283" s="50"/>
    </row>
    <row r="2284" spans="1:8" ht="12.75">
      <c r="A2284" s="64"/>
      <c r="B2284" s="17" t="s">
        <v>1694</v>
      </c>
      <c r="C2284" s="8"/>
      <c r="D2284" s="41"/>
      <c r="E2284" s="9"/>
      <c r="F2284" s="9"/>
      <c r="G2284" s="78"/>
      <c r="H2284" s="50"/>
    </row>
    <row r="2285" spans="1:8" ht="7.5" customHeight="1">
      <c r="A2285" s="64"/>
      <c r="B2285" s="7"/>
      <c r="C2285" s="8"/>
      <c r="D2285" s="41"/>
      <c r="E2285" s="9"/>
      <c r="F2285" s="9"/>
      <c r="G2285" s="78"/>
      <c r="H2285" s="50"/>
    </row>
    <row r="2286" spans="1:8" ht="12.75">
      <c r="A2286" s="64"/>
      <c r="B2286" s="17" t="s">
        <v>438</v>
      </c>
      <c r="C2286" s="8"/>
      <c r="D2286" s="41"/>
      <c r="E2286" s="9"/>
      <c r="F2286" s="9"/>
      <c r="G2286" s="78"/>
      <c r="H2286" s="50"/>
    </row>
    <row r="2287" spans="1:8" ht="7.5" customHeight="1">
      <c r="A2287" s="64"/>
      <c r="B2287" s="7"/>
      <c r="C2287" s="8"/>
      <c r="D2287" s="41"/>
      <c r="E2287" s="9"/>
      <c r="F2287" s="9"/>
      <c r="G2287" s="78"/>
      <c r="H2287" s="50"/>
    </row>
    <row r="2288" spans="1:8" ht="12.75">
      <c r="A2288" s="64"/>
      <c r="B2288" s="17" t="s">
        <v>1263</v>
      </c>
      <c r="C2288" s="8"/>
      <c r="D2288" s="41"/>
      <c r="E2288" s="9"/>
      <c r="F2288" s="9"/>
      <c r="G2288" s="78"/>
      <c r="H2288" s="50"/>
    </row>
    <row r="2289" spans="1:8" ht="12.75">
      <c r="A2289" s="66" t="s">
        <v>1695</v>
      </c>
      <c r="B2289" s="7" t="s">
        <v>534</v>
      </c>
      <c r="C2289" s="8">
        <v>25765600</v>
      </c>
      <c r="D2289" s="41">
        <v>25625600</v>
      </c>
      <c r="E2289" s="9">
        <v>25565747.9</v>
      </c>
      <c r="F2289" s="46" t="str">
        <f>IF(E2289&gt;D2289,E2289-D2289," ")</f>
        <v> </v>
      </c>
      <c r="G2289" s="47">
        <f>IF(D2289&gt;E2289,D2289-E2289," ")</f>
        <v>59852.10000000149</v>
      </c>
      <c r="H2289" s="50">
        <v>59852.1</v>
      </c>
    </row>
    <row r="2290" spans="1:8" ht="12.75">
      <c r="A2290" s="66"/>
      <c r="B2290" s="15" t="s">
        <v>601</v>
      </c>
      <c r="C2290" s="8"/>
      <c r="D2290" s="44">
        <f>SUM(D2289)</f>
        <v>25625600</v>
      </c>
      <c r="E2290" s="22">
        <f>SUM(E2289)</f>
        <v>25565747.9</v>
      </c>
      <c r="F2290" s="22"/>
      <c r="G2290" s="61">
        <f>SUM(G2289)</f>
        <v>59852.10000000149</v>
      </c>
      <c r="H2290" s="50">
        <f>SUM(H2289)</f>
        <v>59852.1</v>
      </c>
    </row>
    <row r="2291" spans="2:8" ht="7.5" customHeight="1">
      <c r="B2291" s="3"/>
      <c r="C2291" s="1"/>
      <c r="D2291" s="45"/>
      <c r="E2291" s="4"/>
      <c r="F2291" s="4"/>
      <c r="G2291" s="4"/>
      <c r="H2291" s="4"/>
    </row>
    <row r="2292" spans="1:8" ht="7.5" customHeight="1">
      <c r="A2292" s="66"/>
      <c r="B2292" s="7"/>
      <c r="C2292" s="8"/>
      <c r="D2292" s="41"/>
      <c r="E2292" s="9"/>
      <c r="F2292" s="9"/>
      <c r="G2292" s="78"/>
      <c r="H2292" s="50"/>
    </row>
    <row r="2293" spans="1:8" ht="12.75">
      <c r="A2293" s="66"/>
      <c r="B2293" s="17" t="s">
        <v>1690</v>
      </c>
      <c r="C2293" s="8"/>
      <c r="D2293" s="41"/>
      <c r="E2293" s="9"/>
      <c r="F2293" s="9"/>
      <c r="G2293" s="78"/>
      <c r="H2293" s="50"/>
    </row>
    <row r="2294" spans="1:8" ht="12.75">
      <c r="A2294" s="66"/>
      <c r="B2294" s="17" t="s">
        <v>1691</v>
      </c>
      <c r="C2294" s="8"/>
      <c r="D2294" s="41"/>
      <c r="E2294" s="9"/>
      <c r="F2294" s="9"/>
      <c r="G2294" s="78"/>
      <c r="H2294" s="50"/>
    </row>
    <row r="2295" spans="1:8" ht="12.75">
      <c r="A2295" s="66"/>
      <c r="B2295" s="17" t="s">
        <v>1692</v>
      </c>
      <c r="C2295" s="8"/>
      <c r="D2295" s="41"/>
      <c r="E2295" s="9"/>
      <c r="F2295" s="9"/>
      <c r="G2295" s="78"/>
      <c r="H2295" s="50"/>
    </row>
    <row r="2296" spans="1:8" ht="12.75">
      <c r="A2296" s="66"/>
      <c r="B2296" s="17" t="s">
        <v>1693</v>
      </c>
      <c r="C2296" s="8"/>
      <c r="D2296" s="41"/>
      <c r="E2296" s="9"/>
      <c r="F2296" s="9"/>
      <c r="G2296" s="78"/>
      <c r="H2296" s="50"/>
    </row>
    <row r="2297" spans="1:8" ht="12.75">
      <c r="A2297" s="66"/>
      <c r="B2297" s="17" t="s">
        <v>1454</v>
      </c>
      <c r="C2297" s="8"/>
      <c r="D2297" s="41"/>
      <c r="E2297" s="9"/>
      <c r="F2297" s="9"/>
      <c r="G2297" s="78"/>
      <c r="H2297" s="50"/>
    </row>
    <row r="2298" spans="1:8" ht="7.5" customHeight="1">
      <c r="A2298" s="66"/>
      <c r="B2298" s="7"/>
      <c r="C2298" s="8"/>
      <c r="D2298" s="41"/>
      <c r="E2298" s="9"/>
      <c r="F2298" s="9"/>
      <c r="G2298" s="78"/>
      <c r="H2298" s="50"/>
    </row>
    <row r="2299" spans="1:8" ht="12.75">
      <c r="A2299" s="66"/>
      <c r="B2299" s="17" t="s">
        <v>1455</v>
      </c>
      <c r="C2299" s="8"/>
      <c r="D2299" s="41"/>
      <c r="E2299" s="9"/>
      <c r="F2299" s="9"/>
      <c r="G2299" s="78"/>
      <c r="H2299" s="50"/>
    </row>
    <row r="2300" spans="1:8" ht="7.5" customHeight="1">
      <c r="A2300" s="66"/>
      <c r="B2300" s="17"/>
      <c r="C2300" s="8"/>
      <c r="D2300" s="41"/>
      <c r="E2300" s="9"/>
      <c r="F2300" s="9"/>
      <c r="G2300" s="78"/>
      <c r="H2300" s="50"/>
    </row>
    <row r="2301" spans="1:8" ht="12.75">
      <c r="A2301" s="66"/>
      <c r="B2301" s="15" t="s">
        <v>598</v>
      </c>
      <c r="C2301" s="8"/>
      <c r="D2301" s="41">
        <f>D2290</f>
        <v>25625600</v>
      </c>
      <c r="E2301" s="9">
        <f>E2290</f>
        <v>25565747.9</v>
      </c>
      <c r="F2301" s="9"/>
      <c r="G2301" s="78">
        <f>G2290</f>
        <v>59852.10000000149</v>
      </c>
      <c r="H2301" s="50">
        <f>H2290</f>
        <v>59852.1</v>
      </c>
    </row>
    <row r="2302" spans="1:8" ht="12.75">
      <c r="A2302" s="66"/>
      <c r="B2302" s="17"/>
      <c r="C2302" s="8"/>
      <c r="D2302" s="41"/>
      <c r="E2302" s="9"/>
      <c r="F2302" s="9"/>
      <c r="G2302" s="78"/>
      <c r="H2302" s="50"/>
    </row>
    <row r="2303" spans="1:8" ht="12.75">
      <c r="A2303" s="66"/>
      <c r="B2303" s="17" t="s">
        <v>1264</v>
      </c>
      <c r="C2303" s="8"/>
      <c r="D2303" s="41"/>
      <c r="E2303" s="9"/>
      <c r="F2303" s="9"/>
      <c r="G2303" s="78"/>
      <c r="H2303" s="50"/>
    </row>
    <row r="2304" spans="1:8" ht="12.75">
      <c r="A2304" s="66" t="s">
        <v>1696</v>
      </c>
      <c r="B2304" s="7" t="s">
        <v>554</v>
      </c>
      <c r="C2304" s="8">
        <v>105000</v>
      </c>
      <c r="D2304" s="41">
        <v>112000</v>
      </c>
      <c r="E2304" s="9">
        <v>111823</v>
      </c>
      <c r="F2304" s="46" t="str">
        <f aca="true" t="shared" si="134" ref="F2304:F2329">IF(E2304&gt;D2304,E2304-D2304," ")</f>
        <v> </v>
      </c>
      <c r="G2304" s="47">
        <f aca="true" t="shared" si="135" ref="G2304:G2329">IF(D2304&gt;E2304,D2304-E2304," ")</f>
        <v>177</v>
      </c>
      <c r="H2304" s="50">
        <v>177</v>
      </c>
    </row>
    <row r="2305" spans="1:8" ht="12.75">
      <c r="A2305" s="67" t="s">
        <v>536</v>
      </c>
      <c r="B2305" s="7" t="s">
        <v>555</v>
      </c>
      <c r="C2305" s="8">
        <v>2625000</v>
      </c>
      <c r="D2305" s="41">
        <v>2625000</v>
      </c>
      <c r="E2305" s="9">
        <v>3314762.57</v>
      </c>
      <c r="F2305" s="46">
        <f t="shared" si="134"/>
        <v>689762.5699999998</v>
      </c>
      <c r="G2305" s="47" t="str">
        <f t="shared" si="135"/>
        <v> </v>
      </c>
      <c r="H2305" s="50">
        <v>-689762.57</v>
      </c>
    </row>
    <row r="2306" spans="1:8" ht="12.75">
      <c r="A2306" s="67" t="s">
        <v>538</v>
      </c>
      <c r="B2306" s="7" t="s">
        <v>579</v>
      </c>
      <c r="C2306" s="8">
        <v>25000</v>
      </c>
      <c r="D2306" s="41">
        <v>25000</v>
      </c>
      <c r="E2306" s="9">
        <v>25000</v>
      </c>
      <c r="F2306" s="46" t="str">
        <f t="shared" si="134"/>
        <v> </v>
      </c>
      <c r="G2306" s="47" t="str">
        <f t="shared" si="135"/>
        <v> </v>
      </c>
      <c r="H2306" s="50">
        <v>0</v>
      </c>
    </row>
    <row r="2307" spans="1:8" ht="12.75">
      <c r="A2307" s="67" t="s">
        <v>1370</v>
      </c>
      <c r="B2307" s="7" t="s">
        <v>812</v>
      </c>
      <c r="C2307" s="8"/>
      <c r="D2307" s="41"/>
      <c r="E2307" s="9"/>
      <c r="F2307" s="46" t="str">
        <f t="shared" si="134"/>
        <v> </v>
      </c>
      <c r="G2307" s="47" t="str">
        <f t="shared" si="135"/>
        <v> </v>
      </c>
      <c r="H2307" s="50"/>
    </row>
    <row r="2308" spans="1:8" ht="12.75">
      <c r="A2308" s="67"/>
      <c r="B2308" s="7" t="s">
        <v>1380</v>
      </c>
      <c r="C2308" s="8">
        <v>10</v>
      </c>
      <c r="D2308" s="41">
        <v>10</v>
      </c>
      <c r="E2308" s="9">
        <v>0</v>
      </c>
      <c r="F2308" s="46" t="str">
        <f t="shared" si="134"/>
        <v> </v>
      </c>
      <c r="G2308" s="47">
        <f t="shared" si="135"/>
        <v>10</v>
      </c>
      <c r="H2308" s="50">
        <v>10</v>
      </c>
    </row>
    <row r="2309" spans="1:8" ht="12.75">
      <c r="A2309" s="67" t="s">
        <v>539</v>
      </c>
      <c r="B2309" s="7" t="s">
        <v>556</v>
      </c>
      <c r="C2309" s="8">
        <v>499910</v>
      </c>
      <c r="D2309" s="41">
        <v>739910</v>
      </c>
      <c r="E2309" s="9">
        <v>1105324.85</v>
      </c>
      <c r="F2309" s="46">
        <f t="shared" si="134"/>
        <v>365414.8500000001</v>
      </c>
      <c r="G2309" s="47" t="str">
        <f t="shared" si="135"/>
        <v> </v>
      </c>
      <c r="H2309" s="50">
        <v>-365414.85</v>
      </c>
    </row>
    <row r="2310" spans="1:8" ht="12.75">
      <c r="A2310" s="67" t="s">
        <v>540</v>
      </c>
      <c r="B2310" s="7" t="s">
        <v>557</v>
      </c>
      <c r="C2310" s="8">
        <v>650000</v>
      </c>
      <c r="D2310" s="41">
        <v>835000</v>
      </c>
      <c r="E2310" s="9">
        <v>891788.03</v>
      </c>
      <c r="F2310" s="46">
        <f t="shared" si="134"/>
        <v>56788.03000000003</v>
      </c>
      <c r="G2310" s="47" t="str">
        <f t="shared" si="135"/>
        <v> </v>
      </c>
      <c r="H2310" s="50">
        <v>-56788.03</v>
      </c>
    </row>
    <row r="2311" spans="1:8" ht="12.75">
      <c r="A2311" s="67" t="s">
        <v>541</v>
      </c>
      <c r="B2311" s="7" t="s">
        <v>558</v>
      </c>
      <c r="C2311" s="8">
        <v>425000</v>
      </c>
      <c r="D2311" s="41">
        <v>625000</v>
      </c>
      <c r="E2311" s="9">
        <v>799354.92</v>
      </c>
      <c r="F2311" s="46">
        <f t="shared" si="134"/>
        <v>174354.92000000004</v>
      </c>
      <c r="G2311" s="47" t="str">
        <f t="shared" si="135"/>
        <v> </v>
      </c>
      <c r="H2311" s="50">
        <v>-174354.92</v>
      </c>
    </row>
    <row r="2312" spans="1:8" ht="12.75">
      <c r="A2312" s="67" t="s">
        <v>577</v>
      </c>
      <c r="B2312" s="7" t="s">
        <v>580</v>
      </c>
      <c r="C2312" s="8">
        <v>6470000</v>
      </c>
      <c r="D2312" s="41">
        <v>6470000</v>
      </c>
      <c r="E2312" s="9">
        <v>8585429</v>
      </c>
      <c r="F2312" s="46">
        <f t="shared" si="134"/>
        <v>2115429</v>
      </c>
      <c r="G2312" s="47" t="str">
        <f t="shared" si="135"/>
        <v> </v>
      </c>
      <c r="H2312" s="50">
        <v>-2115429</v>
      </c>
    </row>
    <row r="2313" spans="1:8" ht="12.75">
      <c r="A2313" s="67" t="s">
        <v>542</v>
      </c>
      <c r="B2313" s="7" t="s">
        <v>581</v>
      </c>
      <c r="C2313" s="8">
        <v>1250000</v>
      </c>
      <c r="D2313" s="41">
        <v>1510000</v>
      </c>
      <c r="E2313" s="9">
        <v>1791158.75</v>
      </c>
      <c r="F2313" s="46">
        <f t="shared" si="134"/>
        <v>281158.75</v>
      </c>
      <c r="G2313" s="47" t="str">
        <f t="shared" si="135"/>
        <v> </v>
      </c>
      <c r="H2313" s="50">
        <v>-281158.75</v>
      </c>
    </row>
    <row r="2314" spans="1:8" ht="12.75">
      <c r="A2314" s="67" t="s">
        <v>543</v>
      </c>
      <c r="B2314" s="7" t="s">
        <v>559</v>
      </c>
      <c r="C2314" s="8">
        <v>135000</v>
      </c>
      <c r="D2314" s="41">
        <v>135000</v>
      </c>
      <c r="E2314" s="9">
        <v>132487</v>
      </c>
      <c r="F2314" s="46" t="str">
        <f t="shared" si="134"/>
        <v> </v>
      </c>
      <c r="G2314" s="47">
        <f t="shared" si="135"/>
        <v>2513</v>
      </c>
      <c r="H2314" s="50">
        <v>2513</v>
      </c>
    </row>
    <row r="2315" spans="1:8" ht="12.75">
      <c r="A2315" s="67" t="s">
        <v>544</v>
      </c>
      <c r="B2315" s="7" t="s">
        <v>1353</v>
      </c>
      <c r="C2315" s="8"/>
      <c r="D2315" s="41"/>
      <c r="E2315" s="9"/>
      <c r="F2315" s="46" t="str">
        <f t="shared" si="134"/>
        <v> </v>
      </c>
      <c r="G2315" s="47" t="str">
        <f t="shared" si="135"/>
        <v> </v>
      </c>
      <c r="H2315" s="50"/>
    </row>
    <row r="2316" spans="1:8" ht="12.75">
      <c r="A2316" s="67"/>
      <c r="B2316" s="7" t="s">
        <v>790</v>
      </c>
      <c r="C2316" s="8">
        <v>550000</v>
      </c>
      <c r="D2316" s="41">
        <v>625000</v>
      </c>
      <c r="E2316" s="9">
        <v>624855.26</v>
      </c>
      <c r="F2316" s="46" t="str">
        <f t="shared" si="134"/>
        <v> </v>
      </c>
      <c r="G2316" s="47">
        <f t="shared" si="135"/>
        <v>144.7399999999907</v>
      </c>
      <c r="H2316" s="50">
        <v>144.74</v>
      </c>
    </row>
    <row r="2317" spans="1:8" ht="12.75">
      <c r="A2317" s="67" t="s">
        <v>578</v>
      </c>
      <c r="B2317" s="7" t="s">
        <v>560</v>
      </c>
      <c r="C2317" s="8">
        <v>100000</v>
      </c>
      <c r="D2317" s="41">
        <v>100000</v>
      </c>
      <c r="E2317" s="9">
        <v>81472.93</v>
      </c>
      <c r="F2317" s="46" t="str">
        <f t="shared" si="134"/>
        <v> </v>
      </c>
      <c r="G2317" s="47">
        <f t="shared" si="135"/>
        <v>18527.070000000007</v>
      </c>
      <c r="H2317" s="50">
        <v>18527.07</v>
      </c>
    </row>
    <row r="2318" spans="1:8" ht="12.75">
      <c r="A2318" s="67" t="s">
        <v>545</v>
      </c>
      <c r="B2318" s="7" t="s">
        <v>561</v>
      </c>
      <c r="C2318" s="8">
        <v>1500000</v>
      </c>
      <c r="D2318" s="41">
        <v>1404000</v>
      </c>
      <c r="E2318" s="9">
        <v>1325002.03</v>
      </c>
      <c r="F2318" s="46" t="str">
        <f t="shared" si="134"/>
        <v> </v>
      </c>
      <c r="G2318" s="47">
        <f t="shared" si="135"/>
        <v>78997.96999999997</v>
      </c>
      <c r="H2318" s="50">
        <v>78997.97</v>
      </c>
    </row>
    <row r="2319" spans="1:8" ht="12.75">
      <c r="A2319" s="67" t="s">
        <v>546</v>
      </c>
      <c r="B2319" s="7" t="s">
        <v>562</v>
      </c>
      <c r="C2319" s="8">
        <v>2050000</v>
      </c>
      <c r="D2319" s="41">
        <v>2050000</v>
      </c>
      <c r="E2319" s="9">
        <v>2003292</v>
      </c>
      <c r="F2319" s="46" t="str">
        <f t="shared" si="134"/>
        <v> </v>
      </c>
      <c r="G2319" s="47">
        <f t="shared" si="135"/>
        <v>46708</v>
      </c>
      <c r="H2319" s="50">
        <v>46708</v>
      </c>
    </row>
    <row r="2320" spans="1:8" ht="12.75">
      <c r="A2320" s="67" t="s">
        <v>547</v>
      </c>
      <c r="B2320" s="7" t="s">
        <v>563</v>
      </c>
      <c r="C2320" s="8">
        <v>10000</v>
      </c>
      <c r="D2320" s="41">
        <v>10000</v>
      </c>
      <c r="E2320" s="9">
        <v>7817.5</v>
      </c>
      <c r="F2320" s="46" t="str">
        <f t="shared" si="134"/>
        <v> </v>
      </c>
      <c r="G2320" s="47">
        <f t="shared" si="135"/>
        <v>2182.5</v>
      </c>
      <c r="H2320" s="50">
        <v>2182.5</v>
      </c>
    </row>
    <row r="2321" spans="1:8" ht="12.75">
      <c r="A2321" s="67" t="s">
        <v>548</v>
      </c>
      <c r="B2321" s="7" t="s">
        <v>564</v>
      </c>
      <c r="C2321" s="8">
        <v>180000</v>
      </c>
      <c r="D2321" s="41">
        <v>220000</v>
      </c>
      <c r="E2321" s="9">
        <v>203694.5</v>
      </c>
      <c r="F2321" s="46" t="str">
        <f t="shared" si="134"/>
        <v> </v>
      </c>
      <c r="G2321" s="47">
        <f t="shared" si="135"/>
        <v>16305.5</v>
      </c>
      <c r="H2321" s="50">
        <v>16305.5</v>
      </c>
    </row>
    <row r="2322" spans="1:8" ht="12.75">
      <c r="A2322" s="67" t="s">
        <v>549</v>
      </c>
      <c r="B2322" s="7" t="s">
        <v>565</v>
      </c>
      <c r="C2322" s="8">
        <v>120000</v>
      </c>
      <c r="D2322" s="41">
        <v>120000</v>
      </c>
      <c r="E2322" s="9">
        <v>120000</v>
      </c>
      <c r="F2322" s="46" t="str">
        <f t="shared" si="134"/>
        <v> </v>
      </c>
      <c r="G2322" s="47" t="str">
        <f t="shared" si="135"/>
        <v> </v>
      </c>
      <c r="H2322" s="50">
        <v>0</v>
      </c>
    </row>
    <row r="2323" spans="1:8" ht="12.75">
      <c r="A2323" s="67" t="s">
        <v>552</v>
      </c>
      <c r="B2323" s="7" t="s">
        <v>582</v>
      </c>
      <c r="C2323" s="8">
        <v>155000</v>
      </c>
      <c r="D2323" s="41">
        <v>215000</v>
      </c>
      <c r="E2323" s="9">
        <v>259741</v>
      </c>
      <c r="F2323" s="46">
        <f t="shared" si="134"/>
        <v>44741</v>
      </c>
      <c r="G2323" s="47" t="str">
        <f t="shared" si="135"/>
        <v> </v>
      </c>
      <c r="H2323" s="50">
        <v>-44741</v>
      </c>
    </row>
    <row r="2324" spans="1:8" ht="12.75">
      <c r="A2324" s="67" t="s">
        <v>553</v>
      </c>
      <c r="B2324" s="7" t="s">
        <v>568</v>
      </c>
      <c r="C2324" s="8">
        <v>1125000</v>
      </c>
      <c r="D2324" s="41">
        <v>1308000</v>
      </c>
      <c r="E2324" s="9">
        <v>1453212.79</v>
      </c>
      <c r="F2324" s="46">
        <f t="shared" si="134"/>
        <v>145212.79000000004</v>
      </c>
      <c r="G2324" s="47" t="str">
        <f t="shared" si="135"/>
        <v> </v>
      </c>
      <c r="H2324" s="50">
        <v>-145212.79</v>
      </c>
    </row>
    <row r="2325" spans="1:8" ht="12.75">
      <c r="A2325" s="67" t="s">
        <v>1327</v>
      </c>
      <c r="B2325" s="7" t="s">
        <v>1347</v>
      </c>
      <c r="C2325" s="8">
        <v>49980</v>
      </c>
      <c r="D2325" s="41">
        <v>49980</v>
      </c>
      <c r="E2325" s="9">
        <v>48668.33</v>
      </c>
      <c r="F2325" s="46" t="str">
        <f t="shared" si="134"/>
        <v> </v>
      </c>
      <c r="G2325" s="47">
        <f t="shared" si="135"/>
        <v>1311.6699999999983</v>
      </c>
      <c r="H2325" s="50">
        <v>1311.67</v>
      </c>
    </row>
    <row r="2326" spans="1:8" ht="12.75">
      <c r="A2326" s="67" t="s">
        <v>1697</v>
      </c>
      <c r="B2326" s="7" t="s">
        <v>1698</v>
      </c>
      <c r="C2326" s="8"/>
      <c r="D2326" s="41"/>
      <c r="E2326" s="9"/>
      <c r="F2326" s="46" t="str">
        <f t="shared" si="134"/>
        <v> </v>
      </c>
      <c r="G2326" s="47" t="str">
        <f t="shared" si="135"/>
        <v> </v>
      </c>
      <c r="H2326" s="50"/>
    </row>
    <row r="2327" spans="1:8" ht="12.75">
      <c r="A2327" s="67"/>
      <c r="B2327" s="7" t="s">
        <v>1699</v>
      </c>
      <c r="C2327" s="8">
        <v>22000000</v>
      </c>
      <c r="D2327" s="41">
        <v>22000000</v>
      </c>
      <c r="E2327" s="9">
        <v>22000000</v>
      </c>
      <c r="F2327" s="46" t="str">
        <f t="shared" si="134"/>
        <v> </v>
      </c>
      <c r="G2327" s="47" t="str">
        <f t="shared" si="135"/>
        <v> </v>
      </c>
      <c r="H2327" s="50">
        <v>0</v>
      </c>
    </row>
    <row r="2328" spans="1:8" ht="12.75">
      <c r="A2328" s="67" t="s">
        <v>1700</v>
      </c>
      <c r="B2328" s="7" t="s">
        <v>1701</v>
      </c>
      <c r="C2328" s="8"/>
      <c r="D2328" s="41"/>
      <c r="E2328" s="9"/>
      <c r="F2328" s="46" t="str">
        <f t="shared" si="134"/>
        <v> </v>
      </c>
      <c r="G2328" s="47" t="str">
        <f t="shared" si="135"/>
        <v> </v>
      </c>
      <c r="H2328" s="50"/>
    </row>
    <row r="2329" spans="1:8" ht="12.75">
      <c r="A2329" s="67"/>
      <c r="B2329" s="7" t="s">
        <v>1702</v>
      </c>
      <c r="C2329" s="8">
        <v>18000000</v>
      </c>
      <c r="D2329" s="41">
        <v>18000000</v>
      </c>
      <c r="E2329" s="9">
        <v>18000000</v>
      </c>
      <c r="F2329" s="46" t="str">
        <f t="shared" si="134"/>
        <v> </v>
      </c>
      <c r="G2329" s="47" t="str">
        <f t="shared" si="135"/>
        <v> </v>
      </c>
      <c r="H2329" s="50">
        <v>0</v>
      </c>
    </row>
    <row r="2330" spans="1:8" ht="12.75">
      <c r="A2330" s="64"/>
      <c r="B2330" s="14" t="s">
        <v>439</v>
      </c>
      <c r="C2330" s="8">
        <v>83790500</v>
      </c>
      <c r="D2330" s="44">
        <f>SUM(D2301:D2329)</f>
        <v>84804500</v>
      </c>
      <c r="E2330" s="22">
        <f>SUM(E2301:E2329)</f>
        <v>88450632.36</v>
      </c>
      <c r="F2330" s="22">
        <f>SUM(F2301:F2329)</f>
        <v>3872861.91</v>
      </c>
      <c r="G2330" s="61">
        <f>SUM(G2301:G2329)</f>
        <v>226729.55000000144</v>
      </c>
      <c r="H2330" s="73">
        <f>SUM(H2301:H2329)</f>
        <v>-3646132.3599999994</v>
      </c>
    </row>
    <row r="2331" spans="1:8" ht="7.5" customHeight="1">
      <c r="A2331" s="64"/>
      <c r="B2331" s="7"/>
      <c r="C2331" s="8"/>
      <c r="D2331" s="41"/>
      <c r="E2331" s="9"/>
      <c r="F2331" s="9"/>
      <c r="G2331" s="78"/>
      <c r="H2331" s="50"/>
    </row>
    <row r="2332" spans="1:8" ht="12.75">
      <c r="A2332" s="64"/>
      <c r="B2332" s="17" t="s">
        <v>440</v>
      </c>
      <c r="C2332" s="8"/>
      <c r="D2332" s="41"/>
      <c r="E2332" s="9"/>
      <c r="F2332" s="9"/>
      <c r="G2332" s="78"/>
      <c r="H2332" s="50"/>
    </row>
    <row r="2333" spans="1:8" ht="7.5" customHeight="1">
      <c r="A2333" s="64"/>
      <c r="B2333" s="7"/>
      <c r="C2333" s="8"/>
      <c r="D2333" s="41"/>
      <c r="E2333" s="9"/>
      <c r="F2333" s="9"/>
      <c r="G2333" s="78"/>
      <c r="H2333" s="50"/>
    </row>
    <row r="2334" spans="1:8" ht="12.75">
      <c r="A2334" s="64"/>
      <c r="B2334" s="17" t="s">
        <v>1263</v>
      </c>
      <c r="C2334" s="8"/>
      <c r="D2334" s="41"/>
      <c r="E2334" s="9"/>
      <c r="F2334" s="9"/>
      <c r="G2334" s="78"/>
      <c r="H2334" s="50"/>
    </row>
    <row r="2335" spans="1:8" ht="12.75">
      <c r="A2335" s="66" t="s">
        <v>1703</v>
      </c>
      <c r="B2335" s="7" t="s">
        <v>534</v>
      </c>
      <c r="C2335" s="8">
        <v>1525800</v>
      </c>
      <c r="D2335" s="41">
        <v>1475800</v>
      </c>
      <c r="E2335" s="9">
        <v>1287965.42</v>
      </c>
      <c r="F2335" s="46" t="str">
        <f>IF(E2335&gt;D2335,E2335-D2335," ")</f>
        <v> </v>
      </c>
      <c r="G2335" s="47">
        <f>IF(D2335&gt;E2335,D2335-E2335," ")</f>
        <v>187834.58000000007</v>
      </c>
      <c r="H2335" s="50">
        <v>187834.58</v>
      </c>
    </row>
    <row r="2336" spans="1:8" ht="12.75">
      <c r="A2336" s="66"/>
      <c r="B2336" s="7"/>
      <c r="C2336" s="8"/>
      <c r="D2336" s="41"/>
      <c r="E2336" s="9"/>
      <c r="F2336" s="9"/>
      <c r="G2336" s="78"/>
      <c r="H2336" s="50"/>
    </row>
    <row r="2337" spans="1:8" ht="12.75">
      <c r="A2337" s="66"/>
      <c r="B2337" s="17" t="s">
        <v>1264</v>
      </c>
      <c r="C2337" s="8"/>
      <c r="D2337" s="41"/>
      <c r="E2337" s="9"/>
      <c r="F2337" s="9"/>
      <c r="G2337" s="78"/>
      <c r="H2337" s="50"/>
    </row>
    <row r="2338" spans="1:8" ht="12.75">
      <c r="A2338" s="66" t="s">
        <v>1704</v>
      </c>
      <c r="B2338" s="7" t="s">
        <v>555</v>
      </c>
      <c r="C2338" s="8">
        <v>325000</v>
      </c>
      <c r="D2338" s="41">
        <v>225000</v>
      </c>
      <c r="E2338" s="9">
        <v>179430.15</v>
      </c>
      <c r="F2338" s="46" t="str">
        <f aca="true" t="shared" si="136" ref="F2338:F2347">IF(E2338&gt;D2338,E2338-D2338," ")</f>
        <v> </v>
      </c>
      <c r="G2338" s="47">
        <f aca="true" t="shared" si="137" ref="G2338:G2347">IF(D2338&gt;E2338,D2338-E2338," ")</f>
        <v>45569.850000000006</v>
      </c>
      <c r="H2338" s="50">
        <v>45569.85</v>
      </c>
    </row>
    <row r="2339" spans="1:8" ht="12.75">
      <c r="A2339" s="67" t="s">
        <v>1370</v>
      </c>
      <c r="B2339" s="7" t="s">
        <v>812</v>
      </c>
      <c r="C2339" s="8"/>
      <c r="D2339" s="41"/>
      <c r="E2339" s="9"/>
      <c r="F2339" s="46" t="str">
        <f t="shared" si="136"/>
        <v> </v>
      </c>
      <c r="G2339" s="47" t="str">
        <f t="shared" si="137"/>
        <v> </v>
      </c>
      <c r="H2339" s="50"/>
    </row>
    <row r="2340" spans="1:8" ht="12.75">
      <c r="A2340" s="67"/>
      <c r="B2340" s="7" t="s">
        <v>1380</v>
      </c>
      <c r="C2340" s="8">
        <v>225000</v>
      </c>
      <c r="D2340" s="41">
        <v>225000</v>
      </c>
      <c r="E2340" s="9">
        <v>219172.6</v>
      </c>
      <c r="F2340" s="46" t="str">
        <f t="shared" si="136"/>
        <v> </v>
      </c>
      <c r="G2340" s="47">
        <f t="shared" si="137"/>
        <v>5827.399999999994</v>
      </c>
      <c r="H2340" s="50">
        <v>5827.4</v>
      </c>
    </row>
    <row r="2341" spans="1:8" ht="12.75">
      <c r="A2341" s="67" t="s">
        <v>539</v>
      </c>
      <c r="B2341" s="7" t="s">
        <v>556</v>
      </c>
      <c r="C2341" s="8">
        <v>50000</v>
      </c>
      <c r="D2341" s="41">
        <v>50000</v>
      </c>
      <c r="E2341" s="9">
        <v>49420.03</v>
      </c>
      <c r="F2341" s="46" t="str">
        <f t="shared" si="136"/>
        <v> </v>
      </c>
      <c r="G2341" s="47">
        <f t="shared" si="137"/>
        <v>579.9700000000012</v>
      </c>
      <c r="H2341" s="50">
        <v>579.97</v>
      </c>
    </row>
    <row r="2342" spans="1:8" ht="12.75">
      <c r="A2342" s="67" t="s">
        <v>541</v>
      </c>
      <c r="B2342" s="7" t="s">
        <v>1705</v>
      </c>
      <c r="C2342" s="8">
        <v>124990</v>
      </c>
      <c r="D2342" s="41">
        <v>124990</v>
      </c>
      <c r="E2342" s="9">
        <v>124867.25</v>
      </c>
      <c r="F2342" s="46" t="str">
        <f t="shared" si="136"/>
        <v> </v>
      </c>
      <c r="G2342" s="47">
        <f t="shared" si="137"/>
        <v>122.75</v>
      </c>
      <c r="H2342" s="50">
        <v>122.75</v>
      </c>
    </row>
    <row r="2343" spans="1:8" ht="12.75">
      <c r="A2343" s="67" t="s">
        <v>543</v>
      </c>
      <c r="B2343" s="7" t="s">
        <v>559</v>
      </c>
      <c r="C2343" s="8">
        <v>165000</v>
      </c>
      <c r="D2343" s="41">
        <v>165000</v>
      </c>
      <c r="E2343" s="9">
        <v>160158.5</v>
      </c>
      <c r="F2343" s="46" t="str">
        <f t="shared" si="136"/>
        <v> </v>
      </c>
      <c r="G2343" s="47">
        <f t="shared" si="137"/>
        <v>4841.5</v>
      </c>
      <c r="H2343" s="50">
        <v>4841.5</v>
      </c>
    </row>
    <row r="2344" spans="1:8" ht="12.75">
      <c r="A2344" s="67" t="s">
        <v>578</v>
      </c>
      <c r="B2344" s="7" t="s">
        <v>560</v>
      </c>
      <c r="C2344" s="8">
        <v>500000</v>
      </c>
      <c r="D2344" s="41">
        <v>500000</v>
      </c>
      <c r="E2344" s="9">
        <v>499558.79</v>
      </c>
      <c r="F2344" s="46" t="str">
        <f t="shared" si="136"/>
        <v> </v>
      </c>
      <c r="G2344" s="47">
        <f t="shared" si="137"/>
        <v>441.21000000002095</v>
      </c>
      <c r="H2344" s="50">
        <v>441.21</v>
      </c>
    </row>
    <row r="2345" spans="1:8" ht="12.75">
      <c r="A2345" s="67" t="s">
        <v>549</v>
      </c>
      <c r="B2345" s="7" t="s">
        <v>565</v>
      </c>
      <c r="C2345" s="8">
        <v>5000</v>
      </c>
      <c r="D2345" s="41">
        <v>5000</v>
      </c>
      <c r="E2345" s="9">
        <v>5000</v>
      </c>
      <c r="F2345" s="46" t="str">
        <f t="shared" si="136"/>
        <v> </v>
      </c>
      <c r="G2345" s="47" t="str">
        <f t="shared" si="137"/>
        <v> </v>
      </c>
      <c r="H2345" s="50">
        <v>0</v>
      </c>
    </row>
    <row r="2346" spans="1:8" ht="12.75">
      <c r="A2346" s="67" t="s">
        <v>1327</v>
      </c>
      <c r="B2346" s="7" t="s">
        <v>1347</v>
      </c>
      <c r="C2346" s="8">
        <v>10</v>
      </c>
      <c r="D2346" s="41">
        <v>10</v>
      </c>
      <c r="E2346" s="9">
        <v>0</v>
      </c>
      <c r="F2346" s="46" t="str">
        <f t="shared" si="136"/>
        <v> </v>
      </c>
      <c r="G2346" s="47">
        <f t="shared" si="137"/>
        <v>10</v>
      </c>
      <c r="H2346" s="50">
        <v>10</v>
      </c>
    </row>
    <row r="2347" spans="1:8" ht="12.75">
      <c r="A2347" s="67" t="s">
        <v>1706</v>
      </c>
      <c r="B2347" s="7" t="s">
        <v>1707</v>
      </c>
      <c r="C2347" s="8">
        <v>457000</v>
      </c>
      <c r="D2347" s="41">
        <v>0</v>
      </c>
      <c r="E2347" s="9">
        <v>0</v>
      </c>
      <c r="F2347" s="46" t="str">
        <f t="shared" si="136"/>
        <v> </v>
      </c>
      <c r="G2347" s="47" t="str">
        <f t="shared" si="137"/>
        <v> </v>
      </c>
      <c r="H2347" s="50">
        <v>0</v>
      </c>
    </row>
    <row r="2348" spans="1:9" ht="12.75">
      <c r="A2348" s="64"/>
      <c r="B2348" s="14" t="s">
        <v>441</v>
      </c>
      <c r="C2348" s="8">
        <v>3377800</v>
      </c>
      <c r="D2348" s="44">
        <f>SUM(D2335:D2347)</f>
        <v>2770800</v>
      </c>
      <c r="E2348" s="22">
        <f>SUM(E2335:E2347)</f>
        <v>2525572.7399999998</v>
      </c>
      <c r="F2348" s="22"/>
      <c r="G2348" s="61">
        <f>SUM(G2335:G2347)</f>
        <v>245227.2600000001</v>
      </c>
      <c r="H2348" s="73">
        <f>SUM(H2335:H2347)</f>
        <v>245227.25999999998</v>
      </c>
      <c r="I2348" s="9">
        <v>2525572.74</v>
      </c>
    </row>
    <row r="2349" spans="1:8" ht="12.75">
      <c r="A2349" s="2"/>
      <c r="B2349" s="54"/>
      <c r="C2349" s="1"/>
      <c r="D2349" s="45"/>
      <c r="E2349" s="4"/>
      <c r="F2349" s="4"/>
      <c r="G2349" s="4"/>
      <c r="H2349" s="50"/>
    </row>
    <row r="2350" spans="1:8" ht="12.75">
      <c r="A2350" s="64"/>
      <c r="B2350" s="7"/>
      <c r="C2350" s="8"/>
      <c r="D2350" s="41"/>
      <c r="E2350" s="9"/>
      <c r="F2350" s="9"/>
      <c r="G2350" s="78"/>
      <c r="H2350" s="50"/>
    </row>
    <row r="2351" spans="1:8" ht="12.75">
      <c r="A2351" s="64"/>
      <c r="B2351" s="17" t="s">
        <v>1690</v>
      </c>
      <c r="C2351" s="8"/>
      <c r="D2351" s="41"/>
      <c r="E2351" s="9"/>
      <c r="F2351" s="9"/>
      <c r="G2351" s="78"/>
      <c r="H2351" s="50"/>
    </row>
    <row r="2352" spans="1:8" ht="12.75">
      <c r="A2352" s="64"/>
      <c r="B2352" s="17" t="s">
        <v>1691</v>
      </c>
      <c r="C2352" s="8"/>
      <c r="D2352" s="41"/>
      <c r="E2352" s="9"/>
      <c r="F2352" s="9"/>
      <c r="G2352" s="78"/>
      <c r="H2352" s="50"/>
    </row>
    <row r="2353" spans="1:8" ht="12.75">
      <c r="A2353" s="64"/>
      <c r="B2353" s="17" t="s">
        <v>1692</v>
      </c>
      <c r="C2353" s="8"/>
      <c r="D2353" s="41"/>
      <c r="E2353" s="9"/>
      <c r="F2353" s="9"/>
      <c r="G2353" s="78"/>
      <c r="H2353" s="50"/>
    </row>
    <row r="2354" spans="1:8" ht="12.75">
      <c r="A2354" s="64"/>
      <c r="B2354" s="17" t="s">
        <v>1693</v>
      </c>
      <c r="C2354" s="8"/>
      <c r="D2354" s="41"/>
      <c r="E2354" s="9"/>
      <c r="F2354" s="9"/>
      <c r="G2354" s="78"/>
      <c r="H2354" s="50"/>
    </row>
    <row r="2355" spans="1:8" ht="12.75">
      <c r="A2355" s="64"/>
      <c r="B2355" s="17" t="s">
        <v>1454</v>
      </c>
      <c r="C2355" s="8"/>
      <c r="D2355" s="41"/>
      <c r="E2355" s="9"/>
      <c r="F2355" s="9"/>
      <c r="G2355" s="78"/>
      <c r="H2355" s="50"/>
    </row>
    <row r="2356" spans="1:8" ht="12.75">
      <c r="A2356" s="64"/>
      <c r="B2356" s="17"/>
      <c r="C2356" s="8"/>
      <c r="D2356" s="41"/>
      <c r="E2356" s="9"/>
      <c r="F2356" s="9"/>
      <c r="G2356" s="78"/>
      <c r="H2356" s="50"/>
    </row>
    <row r="2357" spans="1:8" ht="12.75">
      <c r="A2357" s="64"/>
      <c r="B2357" s="17" t="s">
        <v>442</v>
      </c>
      <c r="C2357" s="8"/>
      <c r="D2357" s="41"/>
      <c r="E2357" s="9"/>
      <c r="F2357" s="9"/>
      <c r="G2357" s="78"/>
      <c r="H2357" s="50"/>
    </row>
    <row r="2358" spans="1:8" ht="12.75">
      <c r="A2358" s="64"/>
      <c r="B2358" s="7"/>
      <c r="C2358" s="8"/>
      <c r="D2358" s="41"/>
      <c r="E2358" s="9"/>
      <c r="F2358" s="9"/>
      <c r="G2358" s="78"/>
      <c r="H2358" s="50"/>
    </row>
    <row r="2359" spans="1:8" ht="12.75">
      <c r="A2359" s="64"/>
      <c r="B2359" s="17" t="s">
        <v>1263</v>
      </c>
      <c r="C2359" s="8"/>
      <c r="D2359" s="41"/>
      <c r="E2359" s="9"/>
      <c r="F2359" s="9"/>
      <c r="G2359" s="78"/>
      <c r="H2359" s="50"/>
    </row>
    <row r="2360" spans="1:8" ht="12.75">
      <c r="A2360" s="66" t="s">
        <v>1708</v>
      </c>
      <c r="B2360" s="7" t="s">
        <v>534</v>
      </c>
      <c r="C2360" s="8">
        <v>33787600</v>
      </c>
      <c r="D2360" s="41">
        <v>33293600</v>
      </c>
      <c r="E2360" s="9">
        <v>32977671.46</v>
      </c>
      <c r="F2360" s="46" t="str">
        <f>IF(E2360&gt;D2360,E2360-D2360," ")</f>
        <v> </v>
      </c>
      <c r="G2360" s="47">
        <f>IF(D2360&gt;E2360,D2360-E2360," ")</f>
        <v>315928.5399999991</v>
      </c>
      <c r="H2360" s="50">
        <v>315928.54</v>
      </c>
    </row>
    <row r="2361" spans="1:8" ht="12.75">
      <c r="A2361" s="64"/>
      <c r="B2361" s="7"/>
      <c r="C2361" s="8"/>
      <c r="D2361" s="41"/>
      <c r="E2361" s="9"/>
      <c r="F2361" s="9"/>
      <c r="G2361" s="78"/>
      <c r="H2361" s="50"/>
    </row>
    <row r="2362" spans="1:8" ht="12.75">
      <c r="A2362" s="64"/>
      <c r="B2362" s="17" t="s">
        <v>1264</v>
      </c>
      <c r="C2362" s="8"/>
      <c r="D2362" s="41"/>
      <c r="E2362" s="9"/>
      <c r="F2362" s="9"/>
      <c r="G2362" s="78"/>
      <c r="H2362" s="50"/>
    </row>
    <row r="2363" spans="1:8" ht="12.75">
      <c r="A2363" s="66" t="s">
        <v>1709</v>
      </c>
      <c r="B2363" s="7" t="s">
        <v>554</v>
      </c>
      <c r="C2363" s="8">
        <v>10</v>
      </c>
      <c r="D2363" s="41">
        <v>10</v>
      </c>
      <c r="E2363" s="9">
        <v>0</v>
      </c>
      <c r="F2363" s="46" t="str">
        <f aca="true" t="shared" si="138" ref="F2363:F2376">IF(E2363&gt;D2363,E2363-D2363," ")</f>
        <v> </v>
      </c>
      <c r="G2363" s="47">
        <f aca="true" t="shared" si="139" ref="G2363:G2376">IF(D2363&gt;E2363,D2363-E2363," ")</f>
        <v>10</v>
      </c>
      <c r="H2363" s="50">
        <v>10</v>
      </c>
    </row>
    <row r="2364" spans="1:8" ht="12.75">
      <c r="A2364" s="67" t="s">
        <v>536</v>
      </c>
      <c r="B2364" s="7" t="s">
        <v>555</v>
      </c>
      <c r="C2364" s="8">
        <v>3200000</v>
      </c>
      <c r="D2364" s="41">
        <v>3200000</v>
      </c>
      <c r="E2364" s="9">
        <v>3198573.03</v>
      </c>
      <c r="F2364" s="46" t="str">
        <f t="shared" si="138"/>
        <v> </v>
      </c>
      <c r="G2364" s="47">
        <f t="shared" si="139"/>
        <v>1426.970000000205</v>
      </c>
      <c r="H2364" s="50">
        <v>1426.97</v>
      </c>
    </row>
    <row r="2365" spans="1:8" ht="12.75">
      <c r="A2365" s="67" t="s">
        <v>1370</v>
      </c>
      <c r="B2365" s="7" t="s">
        <v>812</v>
      </c>
      <c r="C2365" s="8"/>
      <c r="D2365" s="41"/>
      <c r="E2365" s="9"/>
      <c r="F2365" s="46" t="str">
        <f t="shared" si="138"/>
        <v> </v>
      </c>
      <c r="G2365" s="47" t="str">
        <f t="shared" si="139"/>
        <v> </v>
      </c>
      <c r="H2365" s="50"/>
    </row>
    <row r="2366" spans="1:8" ht="12.75">
      <c r="A2366" s="67"/>
      <c r="B2366" s="7" t="s">
        <v>1380</v>
      </c>
      <c r="C2366" s="8">
        <v>300000</v>
      </c>
      <c r="D2366" s="41">
        <v>302000</v>
      </c>
      <c r="E2366" s="9">
        <v>297960</v>
      </c>
      <c r="F2366" s="46" t="str">
        <f t="shared" si="138"/>
        <v> </v>
      </c>
      <c r="G2366" s="47">
        <f t="shared" si="139"/>
        <v>4040</v>
      </c>
      <c r="H2366" s="50">
        <v>4040</v>
      </c>
    </row>
    <row r="2367" spans="1:8" ht="12.75">
      <c r="A2367" s="67" t="s">
        <v>539</v>
      </c>
      <c r="B2367" s="7" t="s">
        <v>556</v>
      </c>
      <c r="C2367" s="8">
        <v>10</v>
      </c>
      <c r="D2367" s="41">
        <v>300010</v>
      </c>
      <c r="E2367" s="9">
        <v>583070.06</v>
      </c>
      <c r="F2367" s="46">
        <f t="shared" si="138"/>
        <v>283060.06000000006</v>
      </c>
      <c r="G2367" s="47" t="str">
        <f t="shared" si="139"/>
        <v> </v>
      </c>
      <c r="H2367" s="50">
        <v>-283060.06</v>
      </c>
    </row>
    <row r="2368" spans="1:8" ht="12.75">
      <c r="A2368" s="67" t="s">
        <v>541</v>
      </c>
      <c r="B2368" s="7" t="s">
        <v>558</v>
      </c>
      <c r="C2368" s="8">
        <v>300000</v>
      </c>
      <c r="D2368" s="41">
        <v>300000</v>
      </c>
      <c r="E2368" s="9">
        <v>299701</v>
      </c>
      <c r="F2368" s="46" t="str">
        <f t="shared" si="138"/>
        <v> </v>
      </c>
      <c r="G2368" s="47">
        <f t="shared" si="139"/>
        <v>299</v>
      </c>
      <c r="H2368" s="50">
        <v>299</v>
      </c>
    </row>
    <row r="2369" spans="1:8" ht="12.75">
      <c r="A2369" s="67" t="s">
        <v>543</v>
      </c>
      <c r="B2369" s="7" t="s">
        <v>559</v>
      </c>
      <c r="C2369" s="8">
        <v>184980</v>
      </c>
      <c r="D2369" s="41">
        <v>184980</v>
      </c>
      <c r="E2369" s="9">
        <v>184954.25</v>
      </c>
      <c r="F2369" s="46" t="str">
        <f t="shared" si="138"/>
        <v> </v>
      </c>
      <c r="G2369" s="47">
        <f t="shared" si="139"/>
        <v>25.75</v>
      </c>
      <c r="H2369" s="50">
        <v>25.75</v>
      </c>
    </row>
    <row r="2370" spans="1:8" ht="12.75">
      <c r="A2370" s="67" t="s">
        <v>578</v>
      </c>
      <c r="B2370" s="7" t="s">
        <v>560</v>
      </c>
      <c r="C2370" s="8">
        <v>400000</v>
      </c>
      <c r="D2370" s="41">
        <v>400000</v>
      </c>
      <c r="E2370" s="9">
        <v>300291.85</v>
      </c>
      <c r="F2370" s="46" t="str">
        <f t="shared" si="138"/>
        <v> </v>
      </c>
      <c r="G2370" s="47">
        <f t="shared" si="139"/>
        <v>99708.15000000002</v>
      </c>
      <c r="H2370" s="50">
        <v>99708.15</v>
      </c>
    </row>
    <row r="2371" spans="1:8" ht="12.75">
      <c r="A2371" s="67" t="s">
        <v>549</v>
      </c>
      <c r="B2371" s="7" t="s">
        <v>565</v>
      </c>
      <c r="C2371" s="8">
        <v>425000</v>
      </c>
      <c r="D2371" s="41">
        <v>425000</v>
      </c>
      <c r="E2371" s="9">
        <v>499851.5</v>
      </c>
      <c r="F2371" s="46">
        <f t="shared" si="138"/>
        <v>74851.5</v>
      </c>
      <c r="G2371" s="47" t="str">
        <f t="shared" si="139"/>
        <v> </v>
      </c>
      <c r="H2371" s="50">
        <v>-74851.5</v>
      </c>
    </row>
    <row r="2372" spans="1:8" ht="12.75">
      <c r="A2372" s="67" t="s">
        <v>1327</v>
      </c>
      <c r="B2372" s="7" t="s">
        <v>1347</v>
      </c>
      <c r="C2372" s="8">
        <v>950000</v>
      </c>
      <c r="D2372" s="41">
        <v>950000</v>
      </c>
      <c r="E2372" s="9">
        <v>1045351.29</v>
      </c>
      <c r="F2372" s="46">
        <f t="shared" si="138"/>
        <v>95351.29000000004</v>
      </c>
      <c r="G2372" s="47" t="str">
        <f t="shared" si="139"/>
        <v> </v>
      </c>
      <c r="H2372" s="50">
        <v>-95351.29</v>
      </c>
    </row>
    <row r="2373" spans="1:8" ht="12.75">
      <c r="A2373" s="67" t="s">
        <v>1710</v>
      </c>
      <c r="B2373" s="7" t="s">
        <v>1711</v>
      </c>
      <c r="C2373" s="8"/>
      <c r="D2373" s="41"/>
      <c r="E2373" s="9"/>
      <c r="F2373" s="46" t="str">
        <f t="shared" si="138"/>
        <v> </v>
      </c>
      <c r="G2373" s="47" t="str">
        <f t="shared" si="139"/>
        <v> </v>
      </c>
      <c r="H2373" s="50"/>
    </row>
    <row r="2374" spans="1:8" ht="12.75">
      <c r="A2374" s="64"/>
      <c r="B2374" s="7" t="s">
        <v>1712</v>
      </c>
      <c r="C2374" s="8">
        <v>1320000</v>
      </c>
      <c r="D2374" s="41">
        <v>1345000</v>
      </c>
      <c r="E2374" s="9">
        <v>1345000</v>
      </c>
      <c r="F2374" s="46" t="str">
        <f t="shared" si="138"/>
        <v> </v>
      </c>
      <c r="G2374" s="47" t="str">
        <f t="shared" si="139"/>
        <v> </v>
      </c>
      <c r="H2374" s="50">
        <v>0</v>
      </c>
    </row>
    <row r="2375" spans="1:8" ht="12.75">
      <c r="A2375" s="67" t="s">
        <v>592</v>
      </c>
      <c r="B2375" s="7" t="s">
        <v>1340</v>
      </c>
      <c r="C2375" s="8"/>
      <c r="D2375" s="41"/>
      <c r="E2375" s="9"/>
      <c r="F2375" s="46" t="str">
        <f t="shared" si="138"/>
        <v> </v>
      </c>
      <c r="G2375" s="47" t="str">
        <f t="shared" si="139"/>
        <v> </v>
      </c>
      <c r="H2375" s="50"/>
    </row>
    <row r="2376" spans="1:8" ht="12.75">
      <c r="A2376" s="64"/>
      <c r="B2376" s="7" t="s">
        <v>859</v>
      </c>
      <c r="C2376" s="8">
        <v>100000</v>
      </c>
      <c r="D2376" s="41">
        <v>0</v>
      </c>
      <c r="E2376" s="9">
        <v>0</v>
      </c>
      <c r="F2376" s="46" t="str">
        <f t="shared" si="138"/>
        <v> </v>
      </c>
      <c r="G2376" s="47" t="str">
        <f t="shared" si="139"/>
        <v> </v>
      </c>
      <c r="H2376" s="50">
        <v>0</v>
      </c>
    </row>
    <row r="2377" spans="1:8" ht="12.75">
      <c r="A2377" s="64"/>
      <c r="B2377" s="7"/>
      <c r="C2377" s="8"/>
      <c r="D2377" s="41"/>
      <c r="E2377" s="9"/>
      <c r="F2377" s="9"/>
      <c r="G2377" s="78"/>
      <c r="H2377" s="50"/>
    </row>
    <row r="2378" spans="1:9" ht="12.75">
      <c r="A2378" s="64"/>
      <c r="B2378" s="14" t="s">
        <v>443</v>
      </c>
      <c r="C2378" s="8">
        <v>40967600</v>
      </c>
      <c r="D2378" s="44">
        <f>SUM(D2360:D2377)</f>
        <v>40700600</v>
      </c>
      <c r="E2378" s="22">
        <f>SUM(E2360:E2377)</f>
        <v>40732424.440000005</v>
      </c>
      <c r="F2378" s="22">
        <f>SUM(F2360:F2377)</f>
        <v>453262.8500000001</v>
      </c>
      <c r="G2378" s="61">
        <f>SUM(G2360:G2377)</f>
        <v>421438.40999999933</v>
      </c>
      <c r="H2378" s="73">
        <f>SUM(H2360:H2377)</f>
        <v>-31824.440000000046</v>
      </c>
      <c r="I2378" s="9">
        <v>40732424.44</v>
      </c>
    </row>
    <row r="2379" spans="1:8" ht="12.75">
      <c r="A2379" s="64"/>
      <c r="B2379" s="7"/>
      <c r="C2379" s="8"/>
      <c r="D2379" s="41"/>
      <c r="E2379" s="9"/>
      <c r="F2379" s="9"/>
      <c r="G2379" s="78"/>
      <c r="H2379" s="50"/>
    </row>
    <row r="2380" spans="1:8" ht="12.75">
      <c r="A2380" s="64"/>
      <c r="B2380" s="17" t="s">
        <v>444</v>
      </c>
      <c r="C2380" s="8"/>
      <c r="D2380" s="41"/>
      <c r="E2380" s="9"/>
      <c r="F2380" s="9"/>
      <c r="G2380" s="78"/>
      <c r="H2380" s="50"/>
    </row>
    <row r="2381" spans="1:8" ht="12.75">
      <c r="A2381" s="64"/>
      <c r="B2381" s="7"/>
      <c r="C2381" s="8"/>
      <c r="D2381" s="41"/>
      <c r="E2381" s="9"/>
      <c r="F2381" s="9"/>
      <c r="G2381" s="78"/>
      <c r="H2381" s="50"/>
    </row>
    <row r="2382" spans="1:8" ht="12.75">
      <c r="A2382" s="64"/>
      <c r="B2382" s="17" t="s">
        <v>1263</v>
      </c>
      <c r="C2382" s="8"/>
      <c r="D2382" s="41"/>
      <c r="E2382" s="9"/>
      <c r="F2382" s="9"/>
      <c r="G2382" s="78"/>
      <c r="H2382" s="50"/>
    </row>
    <row r="2383" spans="1:8" ht="12.75">
      <c r="A2383" s="66" t="s">
        <v>1713</v>
      </c>
      <c r="B2383" s="7" t="s">
        <v>534</v>
      </c>
      <c r="C2383" s="8">
        <v>10284000</v>
      </c>
      <c r="D2383" s="41">
        <v>10084000</v>
      </c>
      <c r="E2383" s="9">
        <v>9529379.6</v>
      </c>
      <c r="F2383" s="46" t="str">
        <f>IF(E2383&gt;D2383,E2383-D2383," ")</f>
        <v> </v>
      </c>
      <c r="G2383" s="47">
        <f>IF(D2383&gt;E2383,D2383-E2383," ")</f>
        <v>554620.4000000004</v>
      </c>
      <c r="H2383" s="50">
        <v>554620.4</v>
      </c>
    </row>
    <row r="2384" spans="1:8" ht="12.75">
      <c r="A2384" s="64"/>
      <c r="B2384" s="7"/>
      <c r="C2384" s="8"/>
      <c r="D2384" s="41"/>
      <c r="E2384" s="9"/>
      <c r="F2384" s="9"/>
      <c r="G2384" s="78"/>
      <c r="H2384" s="50"/>
    </row>
    <row r="2385" spans="1:8" ht="12.75">
      <c r="A2385" s="64"/>
      <c r="B2385" s="17" t="s">
        <v>1264</v>
      </c>
      <c r="C2385" s="8"/>
      <c r="D2385" s="41"/>
      <c r="E2385" s="9"/>
      <c r="F2385" s="9"/>
      <c r="G2385" s="78"/>
      <c r="H2385" s="50"/>
    </row>
    <row r="2386" spans="1:8" ht="12.75">
      <c r="A2386" s="66" t="s">
        <v>1714</v>
      </c>
      <c r="B2386" s="7" t="s">
        <v>555</v>
      </c>
      <c r="C2386" s="8">
        <v>1750000</v>
      </c>
      <c r="D2386" s="41">
        <v>1750000</v>
      </c>
      <c r="E2386" s="9">
        <v>1749659.5</v>
      </c>
      <c r="F2386" s="46" t="str">
        <f aca="true" t="shared" si="140" ref="F2386:F2396">IF(E2386&gt;D2386,E2386-D2386," ")</f>
        <v> </v>
      </c>
      <c r="G2386" s="47">
        <f aca="true" t="shared" si="141" ref="G2386:G2396">IF(D2386&gt;E2386,D2386-E2386," ")</f>
        <v>340.5</v>
      </c>
      <c r="H2386" s="50">
        <v>340.5</v>
      </c>
    </row>
    <row r="2387" spans="1:8" ht="12.75">
      <c r="A2387" s="67" t="s">
        <v>1370</v>
      </c>
      <c r="B2387" s="7" t="s">
        <v>812</v>
      </c>
      <c r="C2387" s="8"/>
      <c r="D2387" s="41"/>
      <c r="E2387" s="9"/>
      <c r="F2387" s="46" t="str">
        <f t="shared" si="140"/>
        <v> </v>
      </c>
      <c r="G2387" s="47" t="str">
        <f t="shared" si="141"/>
        <v> </v>
      </c>
      <c r="H2387" s="50"/>
    </row>
    <row r="2388" spans="1:8" ht="12.75">
      <c r="A2388" s="67"/>
      <c r="B2388" s="7" t="s">
        <v>1380</v>
      </c>
      <c r="C2388" s="8">
        <v>10</v>
      </c>
      <c r="D2388" s="41">
        <v>10</v>
      </c>
      <c r="E2388" s="9">
        <v>0</v>
      </c>
      <c r="F2388" s="46" t="str">
        <f t="shared" si="140"/>
        <v> </v>
      </c>
      <c r="G2388" s="47">
        <f t="shared" si="141"/>
        <v>10</v>
      </c>
      <c r="H2388" s="50">
        <v>10</v>
      </c>
    </row>
    <row r="2389" spans="1:8" ht="12.75">
      <c r="A2389" s="67" t="s">
        <v>539</v>
      </c>
      <c r="B2389" s="7" t="s">
        <v>556</v>
      </c>
      <c r="C2389" s="8">
        <v>10</v>
      </c>
      <c r="D2389" s="41">
        <v>60010</v>
      </c>
      <c r="E2389" s="9">
        <v>59931.18</v>
      </c>
      <c r="F2389" s="46" t="str">
        <f t="shared" si="140"/>
        <v> </v>
      </c>
      <c r="G2389" s="47">
        <f t="shared" si="141"/>
        <v>78.81999999999971</v>
      </c>
      <c r="H2389" s="50">
        <v>78.82</v>
      </c>
    </row>
    <row r="2390" spans="1:8" ht="12.75">
      <c r="A2390" s="67" t="s">
        <v>541</v>
      </c>
      <c r="B2390" s="7" t="s">
        <v>558</v>
      </c>
      <c r="C2390" s="8">
        <v>300000</v>
      </c>
      <c r="D2390" s="41">
        <v>300000</v>
      </c>
      <c r="E2390" s="9">
        <v>449250</v>
      </c>
      <c r="F2390" s="46">
        <f t="shared" si="140"/>
        <v>149250</v>
      </c>
      <c r="G2390" s="47" t="str">
        <f t="shared" si="141"/>
        <v> </v>
      </c>
      <c r="H2390" s="50">
        <v>-149250</v>
      </c>
    </row>
    <row r="2391" spans="1:8" ht="12.75">
      <c r="A2391" s="67" t="s">
        <v>543</v>
      </c>
      <c r="B2391" s="7" t="s">
        <v>559</v>
      </c>
      <c r="C2391" s="8">
        <v>270080</v>
      </c>
      <c r="D2391" s="41">
        <v>270080</v>
      </c>
      <c r="E2391" s="9">
        <v>265926.5</v>
      </c>
      <c r="F2391" s="46" t="str">
        <f t="shared" si="140"/>
        <v> </v>
      </c>
      <c r="G2391" s="47">
        <f t="shared" si="141"/>
        <v>4153.5</v>
      </c>
      <c r="H2391" s="50">
        <v>4153.5</v>
      </c>
    </row>
    <row r="2392" spans="1:8" ht="12.75">
      <c r="A2392" s="67" t="s">
        <v>578</v>
      </c>
      <c r="B2392" s="7" t="s">
        <v>560</v>
      </c>
      <c r="C2392" s="8">
        <v>300000</v>
      </c>
      <c r="D2392" s="41">
        <v>300000</v>
      </c>
      <c r="E2392" s="9">
        <v>285453</v>
      </c>
      <c r="F2392" s="46" t="str">
        <f t="shared" si="140"/>
        <v> </v>
      </c>
      <c r="G2392" s="47">
        <f t="shared" si="141"/>
        <v>14547</v>
      </c>
      <c r="H2392" s="50">
        <v>14547</v>
      </c>
    </row>
    <row r="2393" spans="1:8" ht="12.75">
      <c r="A2393" s="67" t="s">
        <v>549</v>
      </c>
      <c r="B2393" s="7" t="s">
        <v>565</v>
      </c>
      <c r="C2393" s="8">
        <v>24990</v>
      </c>
      <c r="D2393" s="41">
        <v>24990</v>
      </c>
      <c r="E2393" s="9">
        <v>24990</v>
      </c>
      <c r="F2393" s="46" t="str">
        <f t="shared" si="140"/>
        <v> </v>
      </c>
      <c r="G2393" s="47" t="str">
        <f t="shared" si="141"/>
        <v> </v>
      </c>
      <c r="H2393" s="50">
        <v>0</v>
      </c>
    </row>
    <row r="2394" spans="1:8" ht="12.75">
      <c r="A2394" s="67" t="s">
        <v>1327</v>
      </c>
      <c r="B2394" s="7" t="s">
        <v>1347</v>
      </c>
      <c r="C2394" s="8">
        <v>10</v>
      </c>
      <c r="D2394" s="41">
        <v>10</v>
      </c>
      <c r="E2394" s="9">
        <v>0</v>
      </c>
      <c r="F2394" s="46" t="str">
        <f t="shared" si="140"/>
        <v> </v>
      </c>
      <c r="G2394" s="47">
        <f t="shared" si="141"/>
        <v>10</v>
      </c>
      <c r="H2394" s="50">
        <v>10</v>
      </c>
    </row>
    <row r="2395" spans="1:8" ht="12.75">
      <c r="A2395" s="67" t="s">
        <v>1715</v>
      </c>
      <c r="B2395" s="7" t="s">
        <v>1716</v>
      </c>
      <c r="C2395" s="8"/>
      <c r="D2395" s="41"/>
      <c r="E2395" s="9"/>
      <c r="F2395" s="46" t="str">
        <f t="shared" si="140"/>
        <v> </v>
      </c>
      <c r="G2395" s="47" t="str">
        <f t="shared" si="141"/>
        <v> </v>
      </c>
      <c r="H2395" s="50"/>
    </row>
    <row r="2396" spans="1:8" ht="12.75">
      <c r="A2396" s="67"/>
      <c r="B2396" s="7" t="s">
        <v>1717</v>
      </c>
      <c r="C2396" s="8">
        <v>6300000</v>
      </c>
      <c r="D2396" s="41">
        <v>6300000</v>
      </c>
      <c r="E2396" s="9">
        <v>5785100</v>
      </c>
      <c r="F2396" s="46" t="str">
        <f t="shared" si="140"/>
        <v> </v>
      </c>
      <c r="G2396" s="47">
        <f t="shared" si="141"/>
        <v>514900</v>
      </c>
      <c r="H2396" s="50">
        <v>514900</v>
      </c>
    </row>
    <row r="2397" spans="1:8" ht="12.75">
      <c r="A2397" s="64"/>
      <c r="B2397" s="7"/>
      <c r="C2397" s="8"/>
      <c r="D2397" s="41"/>
      <c r="E2397" s="9"/>
      <c r="F2397" s="9"/>
      <c r="G2397" s="78"/>
      <c r="H2397" s="50"/>
    </row>
    <row r="2398" spans="1:8" ht="12.75">
      <c r="A2398" s="64"/>
      <c r="B2398" s="14" t="s">
        <v>445</v>
      </c>
      <c r="C2398" s="8">
        <v>19229100</v>
      </c>
      <c r="D2398" s="44">
        <f>SUM(D2383:D2397)</f>
        <v>19089100</v>
      </c>
      <c r="E2398" s="22">
        <f>SUM(E2383:E2397)</f>
        <v>18149689.78</v>
      </c>
      <c r="F2398" s="22">
        <f>SUM(F2383:F2397)</f>
        <v>149250</v>
      </c>
      <c r="G2398" s="61">
        <f>SUM(G2383:G2397)</f>
        <v>1088660.2200000002</v>
      </c>
      <c r="H2398" s="73">
        <f>SUM(H2383:H2397)</f>
        <v>939410.22</v>
      </c>
    </row>
    <row r="2399" spans="1:9" ht="12.75">
      <c r="A2399" s="64"/>
      <c r="B2399" s="14"/>
      <c r="C2399" s="8"/>
      <c r="D2399" s="41"/>
      <c r="E2399" s="9"/>
      <c r="F2399" s="9"/>
      <c r="G2399" s="78"/>
      <c r="H2399" s="50"/>
      <c r="I2399" s="9">
        <v>18149689.78</v>
      </c>
    </row>
    <row r="2400" spans="1:8" ht="12.75">
      <c r="A2400" s="64"/>
      <c r="B2400" s="17" t="s">
        <v>446</v>
      </c>
      <c r="C2400" s="8"/>
      <c r="D2400" s="41"/>
      <c r="E2400" s="9"/>
      <c r="F2400" s="9"/>
      <c r="G2400" s="78"/>
      <c r="H2400" s="50"/>
    </row>
    <row r="2401" spans="1:8" ht="12.75">
      <c r="A2401" s="64"/>
      <c r="B2401" s="7"/>
      <c r="C2401" s="8"/>
      <c r="D2401" s="41"/>
      <c r="E2401" s="9"/>
      <c r="F2401" s="9"/>
      <c r="G2401" s="78"/>
      <c r="H2401" s="50"/>
    </row>
    <row r="2402" spans="1:8" ht="12.75">
      <c r="A2402" s="64"/>
      <c r="B2402" s="17" t="s">
        <v>1263</v>
      </c>
      <c r="C2402" s="8"/>
      <c r="D2402" s="41"/>
      <c r="E2402" s="9"/>
      <c r="F2402" s="9"/>
      <c r="G2402" s="78"/>
      <c r="H2402" s="50"/>
    </row>
    <row r="2403" spans="1:8" ht="12.75">
      <c r="A2403" s="66" t="s">
        <v>1718</v>
      </c>
      <c r="B2403" s="7" t="s">
        <v>534</v>
      </c>
      <c r="C2403" s="8">
        <v>1200000</v>
      </c>
      <c r="D2403" s="41">
        <v>1200000</v>
      </c>
      <c r="E2403" s="9">
        <v>1169317.51</v>
      </c>
      <c r="F2403" s="46" t="str">
        <f>IF(E2403&gt;D2403,E2403-D2403," ")</f>
        <v> </v>
      </c>
      <c r="G2403" s="47">
        <f>IF(D2403&gt;E2403,D2403-E2403," ")</f>
        <v>30682.48999999999</v>
      </c>
      <c r="H2403" s="50">
        <v>30682.49</v>
      </c>
    </row>
    <row r="2404" spans="1:8" ht="12.75">
      <c r="A2404" s="64"/>
      <c r="B2404" s="15" t="s">
        <v>601</v>
      </c>
      <c r="C2404" s="8"/>
      <c r="D2404" s="44">
        <f>SUM(D2403)</f>
        <v>1200000</v>
      </c>
      <c r="E2404" s="22">
        <f>SUM(E2403)</f>
        <v>1169317.51</v>
      </c>
      <c r="F2404" s="22"/>
      <c r="G2404" s="61">
        <f>SUM(G2403)</f>
        <v>30682.48999999999</v>
      </c>
      <c r="H2404" s="50">
        <f>SUM(H2403)</f>
        <v>30682.49</v>
      </c>
    </row>
    <row r="2405" spans="1:8" ht="12.75">
      <c r="A2405" s="2"/>
      <c r="B2405" s="3"/>
      <c r="C2405" s="1"/>
      <c r="D2405" s="45"/>
      <c r="E2405" s="4"/>
      <c r="F2405" s="4"/>
      <c r="G2405" s="4"/>
      <c r="H2405" s="50"/>
    </row>
    <row r="2406" spans="1:8" ht="12.75">
      <c r="A2406" s="2"/>
      <c r="B2406" s="3"/>
      <c r="C2406" s="1"/>
      <c r="D2406" s="45"/>
      <c r="E2406" s="4"/>
      <c r="F2406" s="4"/>
      <c r="G2406" s="4"/>
      <c r="H2406" s="50"/>
    </row>
    <row r="2407" spans="1:8" ht="12.75">
      <c r="A2407" s="64"/>
      <c r="B2407" s="7"/>
      <c r="C2407" s="8"/>
      <c r="D2407" s="41"/>
      <c r="E2407" s="9"/>
      <c r="F2407" s="9"/>
      <c r="G2407" s="78"/>
      <c r="H2407" s="50"/>
    </row>
    <row r="2408" spans="1:8" ht="12.75">
      <c r="A2408" s="64"/>
      <c r="B2408" s="17" t="s">
        <v>1690</v>
      </c>
      <c r="C2408" s="8"/>
      <c r="D2408" s="41"/>
      <c r="E2408" s="9"/>
      <c r="F2408" s="9"/>
      <c r="G2408" s="78"/>
      <c r="H2408" s="50"/>
    </row>
    <row r="2409" spans="1:8" ht="12.75">
      <c r="A2409" s="64"/>
      <c r="B2409" s="17" t="s">
        <v>1691</v>
      </c>
      <c r="C2409" s="8"/>
      <c r="D2409" s="41"/>
      <c r="E2409" s="9"/>
      <c r="F2409" s="9"/>
      <c r="G2409" s="78"/>
      <c r="H2409" s="50"/>
    </row>
    <row r="2410" spans="1:8" ht="12.75">
      <c r="A2410" s="64"/>
      <c r="B2410" s="17" t="s">
        <v>1692</v>
      </c>
      <c r="C2410" s="8"/>
      <c r="D2410" s="41"/>
      <c r="E2410" s="9"/>
      <c r="F2410" s="9"/>
      <c r="G2410" s="78"/>
      <c r="H2410" s="50"/>
    </row>
    <row r="2411" spans="1:8" ht="12.75">
      <c r="A2411" s="64"/>
      <c r="B2411" s="17" t="s">
        <v>1693</v>
      </c>
      <c r="C2411" s="8"/>
      <c r="D2411" s="41"/>
      <c r="E2411" s="9"/>
      <c r="F2411" s="9"/>
      <c r="G2411" s="78"/>
      <c r="H2411" s="50"/>
    </row>
    <row r="2412" spans="1:8" ht="12.75">
      <c r="A2412" s="64"/>
      <c r="B2412" s="17" t="s">
        <v>1454</v>
      </c>
      <c r="C2412" s="8"/>
      <c r="D2412" s="41"/>
      <c r="E2412" s="9"/>
      <c r="F2412" s="9"/>
      <c r="G2412" s="78"/>
      <c r="H2412" s="50"/>
    </row>
    <row r="2413" spans="1:8" ht="12.75">
      <c r="A2413" s="64"/>
      <c r="B2413" s="17"/>
      <c r="C2413" s="8"/>
      <c r="D2413" s="41"/>
      <c r="E2413" s="9"/>
      <c r="F2413" s="9"/>
      <c r="G2413" s="78"/>
      <c r="H2413" s="50"/>
    </row>
    <row r="2414" spans="1:8" ht="12.75">
      <c r="A2414" s="64"/>
      <c r="B2414" s="17" t="s">
        <v>1456</v>
      </c>
      <c r="C2414" s="8"/>
      <c r="D2414" s="41"/>
      <c r="E2414" s="9"/>
      <c r="F2414" s="9"/>
      <c r="G2414" s="78"/>
      <c r="H2414" s="50"/>
    </row>
    <row r="2415" spans="1:8" ht="12.75">
      <c r="A2415" s="64"/>
      <c r="B2415" s="17"/>
      <c r="C2415" s="8"/>
      <c r="D2415" s="41"/>
      <c r="E2415" s="9"/>
      <c r="F2415" s="9"/>
      <c r="G2415" s="78"/>
      <c r="H2415" s="50"/>
    </row>
    <row r="2416" spans="1:8" ht="12.75">
      <c r="A2416" s="64"/>
      <c r="B2416" s="15" t="s">
        <v>598</v>
      </c>
      <c r="C2416" s="8"/>
      <c r="D2416" s="41">
        <f>D2404</f>
        <v>1200000</v>
      </c>
      <c r="E2416" s="9">
        <f>E2404</f>
        <v>1169317.51</v>
      </c>
      <c r="F2416" s="9"/>
      <c r="G2416" s="78">
        <f>G2404</f>
        <v>30682.48999999999</v>
      </c>
      <c r="H2416" s="50">
        <f>H2404</f>
        <v>30682.49</v>
      </c>
    </row>
    <row r="2417" spans="1:8" ht="12.75">
      <c r="A2417" s="64"/>
      <c r="B2417" s="7"/>
      <c r="C2417" s="8"/>
      <c r="D2417" s="41"/>
      <c r="E2417" s="9"/>
      <c r="F2417" s="9"/>
      <c r="G2417" s="78"/>
      <c r="H2417" s="50"/>
    </row>
    <row r="2418" spans="1:8" ht="12.75">
      <c r="A2418" s="64"/>
      <c r="B2418" s="17" t="s">
        <v>1264</v>
      </c>
      <c r="C2418" s="8"/>
      <c r="D2418" s="41"/>
      <c r="E2418" s="9"/>
      <c r="F2418" s="9"/>
      <c r="G2418" s="78"/>
      <c r="H2418" s="50"/>
    </row>
    <row r="2419" spans="1:8" ht="12.75">
      <c r="A2419" s="66" t="s">
        <v>1719</v>
      </c>
      <c r="B2419" s="7" t="s">
        <v>555</v>
      </c>
      <c r="C2419" s="8">
        <v>225000</v>
      </c>
      <c r="D2419" s="41">
        <v>225000</v>
      </c>
      <c r="E2419" s="9">
        <v>147560</v>
      </c>
      <c r="F2419" s="46" t="str">
        <f aca="true" t="shared" si="142" ref="F2419:F2431">IF(E2419&gt;D2419,E2419-D2419," ")</f>
        <v> </v>
      </c>
      <c r="G2419" s="47">
        <f aca="true" t="shared" si="143" ref="G2419:G2431">IF(D2419&gt;E2419,D2419-E2419," ")</f>
        <v>77440</v>
      </c>
      <c r="H2419" s="50">
        <v>77440</v>
      </c>
    </row>
    <row r="2420" spans="1:8" ht="12.75">
      <c r="A2420" s="67" t="s">
        <v>539</v>
      </c>
      <c r="B2420" s="7" t="s">
        <v>556</v>
      </c>
      <c r="C2420" s="8">
        <v>325000</v>
      </c>
      <c r="D2420" s="41">
        <v>325000</v>
      </c>
      <c r="E2420" s="9">
        <v>238060.04</v>
      </c>
      <c r="F2420" s="46" t="str">
        <f t="shared" si="142"/>
        <v> </v>
      </c>
      <c r="G2420" s="47">
        <f t="shared" si="143"/>
        <v>86939.95999999999</v>
      </c>
      <c r="H2420" s="50">
        <v>86939.96</v>
      </c>
    </row>
    <row r="2421" spans="1:8" ht="12.75">
      <c r="A2421" s="67" t="s">
        <v>540</v>
      </c>
      <c r="B2421" s="7" t="s">
        <v>557</v>
      </c>
      <c r="C2421" s="8">
        <v>150000</v>
      </c>
      <c r="D2421" s="41">
        <v>150000</v>
      </c>
      <c r="E2421" s="9">
        <v>126589.8</v>
      </c>
      <c r="F2421" s="46" t="str">
        <f t="shared" si="142"/>
        <v> </v>
      </c>
      <c r="G2421" s="47">
        <f t="shared" si="143"/>
        <v>23410.199999999997</v>
      </c>
      <c r="H2421" s="50">
        <v>23410.2</v>
      </c>
    </row>
    <row r="2422" spans="1:8" ht="12.75">
      <c r="A2422" s="67" t="s">
        <v>541</v>
      </c>
      <c r="B2422" s="7" t="s">
        <v>558</v>
      </c>
      <c r="C2422" s="8">
        <v>170000</v>
      </c>
      <c r="D2422" s="41">
        <v>170000</v>
      </c>
      <c r="E2422" s="9">
        <v>169826.05</v>
      </c>
      <c r="F2422" s="46" t="str">
        <f t="shared" si="142"/>
        <v> </v>
      </c>
      <c r="G2422" s="47">
        <f t="shared" si="143"/>
        <v>173.95000000001164</v>
      </c>
      <c r="H2422" s="50">
        <v>173.95</v>
      </c>
    </row>
    <row r="2423" spans="1:8" ht="12.75">
      <c r="A2423" s="67" t="s">
        <v>577</v>
      </c>
      <c r="B2423" s="7" t="s">
        <v>580</v>
      </c>
      <c r="C2423" s="8">
        <v>75000</v>
      </c>
      <c r="D2423" s="41">
        <v>75000</v>
      </c>
      <c r="E2423" s="9">
        <v>72000</v>
      </c>
      <c r="F2423" s="46" t="str">
        <f t="shared" si="142"/>
        <v> </v>
      </c>
      <c r="G2423" s="47">
        <f t="shared" si="143"/>
        <v>3000</v>
      </c>
      <c r="H2423" s="50">
        <v>3000</v>
      </c>
    </row>
    <row r="2424" spans="1:8" ht="12.75">
      <c r="A2424" s="67" t="s">
        <v>543</v>
      </c>
      <c r="B2424" s="7" t="s">
        <v>559</v>
      </c>
      <c r="C2424" s="8">
        <v>90000</v>
      </c>
      <c r="D2424" s="41">
        <v>90000</v>
      </c>
      <c r="E2424" s="9">
        <v>81487</v>
      </c>
      <c r="F2424" s="46" t="str">
        <f t="shared" si="142"/>
        <v> </v>
      </c>
      <c r="G2424" s="47">
        <f t="shared" si="143"/>
        <v>8513</v>
      </c>
      <c r="H2424" s="50">
        <v>8513</v>
      </c>
    </row>
    <row r="2425" spans="1:8" ht="12.75">
      <c r="A2425" s="67" t="s">
        <v>544</v>
      </c>
      <c r="B2425" s="7" t="s">
        <v>1360</v>
      </c>
      <c r="C2425" s="8"/>
      <c r="D2425" s="41"/>
      <c r="E2425" s="9"/>
      <c r="F2425" s="46" t="str">
        <f t="shared" si="142"/>
        <v> </v>
      </c>
      <c r="G2425" s="47" t="str">
        <f t="shared" si="143"/>
        <v> </v>
      </c>
      <c r="H2425" s="50"/>
    </row>
    <row r="2426" spans="1:8" ht="12.75">
      <c r="A2426" s="66"/>
      <c r="B2426" s="7" t="s">
        <v>790</v>
      </c>
      <c r="C2426" s="8">
        <v>25000</v>
      </c>
      <c r="D2426" s="41">
        <v>25000</v>
      </c>
      <c r="E2426" s="9">
        <v>21157.99</v>
      </c>
      <c r="F2426" s="46" t="str">
        <f t="shared" si="142"/>
        <v> </v>
      </c>
      <c r="G2426" s="47">
        <f t="shared" si="143"/>
        <v>3842.0099999999984</v>
      </c>
      <c r="H2426" s="50">
        <v>3842.01</v>
      </c>
    </row>
    <row r="2427" spans="1:8" ht="12.75">
      <c r="A2427" s="67" t="s">
        <v>578</v>
      </c>
      <c r="B2427" s="7" t="s">
        <v>560</v>
      </c>
      <c r="C2427" s="8">
        <v>25000</v>
      </c>
      <c r="D2427" s="41">
        <v>25000</v>
      </c>
      <c r="E2427" s="9">
        <v>17500</v>
      </c>
      <c r="F2427" s="46" t="str">
        <f t="shared" si="142"/>
        <v> </v>
      </c>
      <c r="G2427" s="47">
        <f t="shared" si="143"/>
        <v>7500</v>
      </c>
      <c r="H2427" s="50">
        <v>7500</v>
      </c>
    </row>
    <row r="2428" spans="1:8" ht="12.75">
      <c r="A2428" s="67" t="s">
        <v>546</v>
      </c>
      <c r="B2428" s="7" t="s">
        <v>562</v>
      </c>
      <c r="C2428" s="8">
        <v>20000</v>
      </c>
      <c r="D2428" s="41">
        <v>20000</v>
      </c>
      <c r="E2428" s="9">
        <v>7331</v>
      </c>
      <c r="F2428" s="46" t="str">
        <f t="shared" si="142"/>
        <v> </v>
      </c>
      <c r="G2428" s="47">
        <f t="shared" si="143"/>
        <v>12669</v>
      </c>
      <c r="H2428" s="50">
        <v>12669</v>
      </c>
    </row>
    <row r="2429" spans="1:8" ht="12.75">
      <c r="A2429" s="67" t="s">
        <v>547</v>
      </c>
      <c r="B2429" s="7" t="s">
        <v>563</v>
      </c>
      <c r="C2429" s="8">
        <v>10000</v>
      </c>
      <c r="D2429" s="41">
        <v>10000</v>
      </c>
      <c r="E2429" s="9">
        <v>4011.9</v>
      </c>
      <c r="F2429" s="46" t="str">
        <f t="shared" si="142"/>
        <v> </v>
      </c>
      <c r="G2429" s="47">
        <f t="shared" si="143"/>
        <v>5988.1</v>
      </c>
      <c r="H2429" s="50">
        <v>5988.1</v>
      </c>
    </row>
    <row r="2430" spans="1:8" ht="12.75">
      <c r="A2430" s="67" t="s">
        <v>549</v>
      </c>
      <c r="B2430" s="7" t="s">
        <v>565</v>
      </c>
      <c r="C2430" s="8">
        <v>25000</v>
      </c>
      <c r="D2430" s="41">
        <v>25000</v>
      </c>
      <c r="E2430" s="9">
        <v>22700</v>
      </c>
      <c r="F2430" s="46" t="str">
        <f t="shared" si="142"/>
        <v> </v>
      </c>
      <c r="G2430" s="47">
        <f t="shared" si="143"/>
        <v>2300</v>
      </c>
      <c r="H2430" s="50">
        <v>2300</v>
      </c>
    </row>
    <row r="2431" spans="1:8" ht="12.75">
      <c r="A2431" s="67" t="s">
        <v>553</v>
      </c>
      <c r="B2431" s="7" t="s">
        <v>568</v>
      </c>
      <c r="C2431" s="8">
        <v>60000</v>
      </c>
      <c r="D2431" s="41">
        <v>60000</v>
      </c>
      <c r="E2431" s="9">
        <v>58892.9</v>
      </c>
      <c r="F2431" s="46" t="str">
        <f t="shared" si="142"/>
        <v> </v>
      </c>
      <c r="G2431" s="47">
        <f t="shared" si="143"/>
        <v>1107.0999999999985</v>
      </c>
      <c r="H2431" s="50">
        <v>1107.1</v>
      </c>
    </row>
    <row r="2432" spans="1:9" ht="12.75">
      <c r="A2432" s="64"/>
      <c r="B2432" s="14" t="s">
        <v>447</v>
      </c>
      <c r="C2432" s="8">
        <v>2400000</v>
      </c>
      <c r="D2432" s="44">
        <f>SUM(D2416:D2431)</f>
        <v>2400000</v>
      </c>
      <c r="E2432" s="22">
        <f>SUM(E2416:E2431)</f>
        <v>2136434.19</v>
      </c>
      <c r="F2432" s="22"/>
      <c r="G2432" s="61">
        <f>SUM(G2416:G2431)</f>
        <v>263565.80999999994</v>
      </c>
      <c r="H2432" s="73">
        <f>SUM(H2416:H2431)</f>
        <v>263565.81000000006</v>
      </c>
      <c r="I2432" s="9">
        <v>2136434.19</v>
      </c>
    </row>
    <row r="2433" spans="1:9" ht="12.75">
      <c r="A2433" s="64"/>
      <c r="B2433" s="14" t="s">
        <v>1720</v>
      </c>
      <c r="C2433" s="8"/>
      <c r="D2433" s="42"/>
      <c r="E2433" s="23"/>
      <c r="F2433" s="23"/>
      <c r="G2433" s="79"/>
      <c r="H2433" s="71"/>
      <c r="I2433" s="9"/>
    </row>
    <row r="2434" spans="1:9" ht="12.75">
      <c r="A2434" s="64"/>
      <c r="B2434" s="14" t="s">
        <v>1721</v>
      </c>
      <c r="C2434" s="8">
        <v>149765000</v>
      </c>
      <c r="D2434" s="41"/>
      <c r="E2434" s="9"/>
      <c r="F2434" s="9"/>
      <c r="G2434" s="78"/>
      <c r="H2434" s="50"/>
      <c r="I2434" s="9">
        <v>151994753.51</v>
      </c>
    </row>
    <row r="2435" spans="1:8" ht="12.75">
      <c r="A2435" s="64"/>
      <c r="B2435" s="14" t="s">
        <v>1722</v>
      </c>
      <c r="C2435" s="8"/>
      <c r="D2435" s="41"/>
      <c r="E2435" s="9"/>
      <c r="F2435" s="9"/>
      <c r="G2435" s="78"/>
      <c r="H2435" s="50"/>
    </row>
    <row r="2436" spans="1:8" ht="12.75">
      <c r="A2436" s="64"/>
      <c r="B2436" s="14" t="s">
        <v>436</v>
      </c>
      <c r="C2436" s="8"/>
      <c r="D2436" s="41"/>
      <c r="E2436" s="9"/>
      <c r="F2436" s="9"/>
      <c r="G2436" s="78"/>
      <c r="H2436" s="50"/>
    </row>
    <row r="2437" spans="1:8" ht="12.75">
      <c r="A2437" s="64"/>
      <c r="B2437" s="14" t="s">
        <v>437</v>
      </c>
      <c r="C2437" s="8"/>
      <c r="D2437" s="43">
        <f>D2330+D2348+D2378+D2398+D2432</f>
        <v>149765000</v>
      </c>
      <c r="E2437" s="21">
        <f>E2330+E2348+E2378+E2398+E2432</f>
        <v>151994753.51</v>
      </c>
      <c r="F2437" s="21">
        <f>F2330+F2348+F2378+F2398+F2432</f>
        <v>4475374.76</v>
      </c>
      <c r="G2437" s="80">
        <f>G2330+G2348+G2378+G2398+G2432</f>
        <v>2245621.250000001</v>
      </c>
      <c r="H2437" s="72">
        <f>H2330+H2348+H2378+H2398+H2432</f>
        <v>-2229753.5099999993</v>
      </c>
    </row>
    <row r="2438" spans="1:8" ht="12.75">
      <c r="A2438" s="64"/>
      <c r="B2438" s="15" t="s">
        <v>460</v>
      </c>
      <c r="C2438" s="8"/>
      <c r="D2438" s="41"/>
      <c r="E2438" s="9"/>
      <c r="F2438" s="83">
        <f>IF(E2437&gt;D2437,E2437-D2437," ")</f>
        <v>2229753.5099999905</v>
      </c>
      <c r="G2438" s="57" t="str">
        <f>IF(D2437&gt;E2437,D2437-E2437," ")</f>
        <v> </v>
      </c>
      <c r="H2438" s="50">
        <f>F2437-G2437</f>
        <v>2229753.509999999</v>
      </c>
    </row>
    <row r="2439" spans="1:8" ht="12.75">
      <c r="A2439" s="64"/>
      <c r="B2439" s="7"/>
      <c r="C2439" s="8"/>
      <c r="D2439" s="41"/>
      <c r="E2439" s="9"/>
      <c r="F2439" s="9"/>
      <c r="G2439" s="78"/>
      <c r="H2439" s="50"/>
    </row>
    <row r="2440" spans="1:8" ht="12.75">
      <c r="A2440" s="64"/>
      <c r="B2440" s="17" t="s">
        <v>448</v>
      </c>
      <c r="C2440" s="8"/>
      <c r="D2440" s="41"/>
      <c r="E2440" s="9"/>
      <c r="F2440" s="9"/>
      <c r="G2440" s="78"/>
      <c r="H2440" s="50"/>
    </row>
    <row r="2441" spans="1:8" ht="12.75">
      <c r="A2441" s="64"/>
      <c r="B2441" s="17" t="s">
        <v>449</v>
      </c>
      <c r="C2441" s="8"/>
      <c r="D2441" s="41"/>
      <c r="E2441" s="9"/>
      <c r="F2441" s="9"/>
      <c r="G2441" s="78"/>
      <c r="H2441" s="50"/>
    </row>
    <row r="2442" spans="1:8" ht="12.75">
      <c r="A2442" s="64"/>
      <c r="B2442" s="17" t="s">
        <v>450</v>
      </c>
      <c r="C2442" s="8"/>
      <c r="D2442" s="41"/>
      <c r="E2442" s="9"/>
      <c r="F2442" s="9"/>
      <c r="G2442" s="78"/>
      <c r="H2442" s="50"/>
    </row>
    <row r="2443" spans="1:8" ht="12.75">
      <c r="A2443" s="64"/>
      <c r="B2443" s="17" t="s">
        <v>1459</v>
      </c>
      <c r="C2443" s="8"/>
      <c r="D2443" s="41"/>
      <c r="E2443" s="9"/>
      <c r="F2443" s="9"/>
      <c r="G2443" s="78"/>
      <c r="H2443" s="50"/>
    </row>
    <row r="2444" spans="1:8" ht="12.75">
      <c r="A2444" s="64"/>
      <c r="B2444" s="17"/>
      <c r="C2444" s="8"/>
      <c r="D2444" s="41"/>
      <c r="E2444" s="9"/>
      <c r="F2444" s="9"/>
      <c r="G2444" s="78"/>
      <c r="H2444" s="50"/>
    </row>
    <row r="2445" spans="1:8" ht="12.75">
      <c r="A2445" s="64"/>
      <c r="B2445" s="17" t="s">
        <v>1282</v>
      </c>
      <c r="C2445" s="8"/>
      <c r="D2445" s="41"/>
      <c r="E2445" s="9"/>
      <c r="F2445" s="9"/>
      <c r="G2445" s="78"/>
      <c r="H2445" s="50"/>
    </row>
    <row r="2446" spans="1:8" ht="12.75">
      <c r="A2446" s="64"/>
      <c r="B2446" s="7"/>
      <c r="C2446" s="8"/>
      <c r="D2446" s="41"/>
      <c r="E2446" s="9"/>
      <c r="F2446" s="9"/>
      <c r="G2446" s="78"/>
      <c r="H2446" s="50"/>
    </row>
    <row r="2447" spans="1:8" ht="12.75">
      <c r="A2447" s="64"/>
      <c r="B2447" s="17" t="s">
        <v>1263</v>
      </c>
      <c r="C2447" s="8"/>
      <c r="D2447" s="41"/>
      <c r="E2447" s="9"/>
      <c r="F2447" s="9"/>
      <c r="G2447" s="78"/>
      <c r="H2447" s="50"/>
    </row>
    <row r="2448" spans="1:8" ht="12.75">
      <c r="A2448" s="66" t="s">
        <v>1723</v>
      </c>
      <c r="B2448" s="7" t="s">
        <v>534</v>
      </c>
      <c r="C2448" s="8">
        <v>22960000</v>
      </c>
      <c r="D2448" s="41">
        <v>23660000</v>
      </c>
      <c r="E2448" s="9">
        <v>23498745.21</v>
      </c>
      <c r="F2448" s="46" t="str">
        <f>IF(E2448&gt;D2448,E2448-D2448," ")</f>
        <v> </v>
      </c>
      <c r="G2448" s="47">
        <f>IF(D2448&gt;E2448,D2448-E2448," ")</f>
        <v>161254.7899999991</v>
      </c>
      <c r="H2448" s="50">
        <v>161254.79</v>
      </c>
    </row>
    <row r="2449" spans="1:8" ht="12.75">
      <c r="A2449" s="66"/>
      <c r="B2449" s="7"/>
      <c r="C2449" s="8"/>
      <c r="D2449" s="41"/>
      <c r="E2449" s="9"/>
      <c r="F2449" s="9"/>
      <c r="G2449" s="78"/>
      <c r="H2449" s="50"/>
    </row>
    <row r="2450" spans="1:8" ht="12.75">
      <c r="A2450" s="66"/>
      <c r="B2450" s="17" t="s">
        <v>1264</v>
      </c>
      <c r="C2450" s="8"/>
      <c r="D2450" s="41"/>
      <c r="E2450" s="9"/>
      <c r="F2450" s="9"/>
      <c r="G2450" s="78"/>
      <c r="H2450" s="50"/>
    </row>
    <row r="2451" spans="1:8" ht="12.75">
      <c r="A2451" s="66" t="s">
        <v>1724</v>
      </c>
      <c r="B2451" s="7" t="s">
        <v>554</v>
      </c>
      <c r="C2451" s="8">
        <v>100000</v>
      </c>
      <c r="D2451" s="41">
        <v>107000</v>
      </c>
      <c r="E2451" s="9">
        <v>106829</v>
      </c>
      <c r="F2451" s="46" t="str">
        <f aca="true" t="shared" si="144" ref="F2451:F2461">IF(E2451&gt;D2451,E2451-D2451," ")</f>
        <v> </v>
      </c>
      <c r="G2451" s="47">
        <f aca="true" t="shared" si="145" ref="G2451:G2461">IF(D2451&gt;E2451,D2451-E2451," ")</f>
        <v>171</v>
      </c>
      <c r="H2451" s="50">
        <v>171</v>
      </c>
    </row>
    <row r="2452" spans="1:8" ht="12.75">
      <c r="A2452" s="67" t="s">
        <v>536</v>
      </c>
      <c r="B2452" s="26" t="s">
        <v>555</v>
      </c>
      <c r="C2452" s="8">
        <v>3000000</v>
      </c>
      <c r="D2452" s="41">
        <v>3300000</v>
      </c>
      <c r="E2452" s="9">
        <v>3299516.63</v>
      </c>
      <c r="F2452" s="46" t="str">
        <f t="shared" si="144"/>
        <v> </v>
      </c>
      <c r="G2452" s="47">
        <f t="shared" si="145"/>
        <v>483.37000000011176</v>
      </c>
      <c r="H2452" s="50">
        <v>483.37</v>
      </c>
    </row>
    <row r="2453" spans="1:8" ht="12.75">
      <c r="A2453" s="67" t="s">
        <v>538</v>
      </c>
      <c r="B2453" s="26" t="s">
        <v>579</v>
      </c>
      <c r="C2453" s="8">
        <v>50000</v>
      </c>
      <c r="D2453" s="41">
        <v>50000</v>
      </c>
      <c r="E2453" s="9">
        <v>49520</v>
      </c>
      <c r="F2453" s="46" t="str">
        <f t="shared" si="144"/>
        <v> </v>
      </c>
      <c r="G2453" s="47">
        <f t="shared" si="145"/>
        <v>480</v>
      </c>
      <c r="H2453" s="50">
        <v>480</v>
      </c>
    </row>
    <row r="2454" spans="1:8" ht="12.75">
      <c r="A2454" s="67" t="s">
        <v>1370</v>
      </c>
      <c r="B2454" s="7" t="s">
        <v>812</v>
      </c>
      <c r="C2454" s="8"/>
      <c r="D2454" s="41"/>
      <c r="E2454" s="9"/>
      <c r="F2454" s="46" t="str">
        <f t="shared" si="144"/>
        <v> </v>
      </c>
      <c r="G2454" s="47" t="str">
        <f t="shared" si="145"/>
        <v> </v>
      </c>
      <c r="H2454" s="50"/>
    </row>
    <row r="2455" spans="1:8" ht="12.75">
      <c r="A2455" s="67"/>
      <c r="B2455" s="7" t="s">
        <v>1380</v>
      </c>
      <c r="C2455" s="8">
        <v>225000</v>
      </c>
      <c r="D2455" s="41">
        <v>225000</v>
      </c>
      <c r="E2455" s="9">
        <v>205900</v>
      </c>
      <c r="F2455" s="46" t="str">
        <f t="shared" si="144"/>
        <v> </v>
      </c>
      <c r="G2455" s="47">
        <f t="shared" si="145"/>
        <v>19100</v>
      </c>
      <c r="H2455" s="50">
        <v>19100</v>
      </c>
    </row>
    <row r="2456" spans="1:8" ht="12.75">
      <c r="A2456" s="67" t="s">
        <v>539</v>
      </c>
      <c r="B2456" s="7" t="s">
        <v>556</v>
      </c>
      <c r="C2456" s="8">
        <v>500000</v>
      </c>
      <c r="D2456" s="41">
        <v>500000</v>
      </c>
      <c r="E2456" s="9">
        <v>481097.9</v>
      </c>
      <c r="F2456" s="46" t="str">
        <f t="shared" si="144"/>
        <v> </v>
      </c>
      <c r="G2456" s="47">
        <f t="shared" si="145"/>
        <v>18902.099999999977</v>
      </c>
      <c r="H2456" s="50">
        <v>18902.1</v>
      </c>
    </row>
    <row r="2457" spans="1:8" ht="12.75">
      <c r="A2457" s="67" t="s">
        <v>540</v>
      </c>
      <c r="B2457" s="7" t="s">
        <v>557</v>
      </c>
      <c r="C2457" s="8">
        <v>325000</v>
      </c>
      <c r="D2457" s="41">
        <v>340000</v>
      </c>
      <c r="E2457" s="9">
        <v>329843.05</v>
      </c>
      <c r="F2457" s="46" t="str">
        <f t="shared" si="144"/>
        <v> </v>
      </c>
      <c r="G2457" s="47">
        <f t="shared" si="145"/>
        <v>10156.950000000012</v>
      </c>
      <c r="H2457" s="50">
        <v>10156.95</v>
      </c>
    </row>
    <row r="2458" spans="1:8" ht="12.75">
      <c r="A2458" s="67" t="s">
        <v>541</v>
      </c>
      <c r="B2458" s="7" t="s">
        <v>558</v>
      </c>
      <c r="C2458" s="8">
        <v>1400000</v>
      </c>
      <c r="D2458" s="41">
        <v>1700000</v>
      </c>
      <c r="E2458" s="9">
        <v>1685654.12</v>
      </c>
      <c r="F2458" s="46" t="str">
        <f t="shared" si="144"/>
        <v> </v>
      </c>
      <c r="G2458" s="47">
        <f t="shared" si="145"/>
        <v>14345.879999999888</v>
      </c>
      <c r="H2458" s="50">
        <v>14345.88</v>
      </c>
    </row>
    <row r="2459" spans="1:8" ht="12.75">
      <c r="A2459" s="67" t="s">
        <v>577</v>
      </c>
      <c r="B2459" s="7" t="s">
        <v>580</v>
      </c>
      <c r="C2459" s="8">
        <v>9200000</v>
      </c>
      <c r="D2459" s="41">
        <v>9250000</v>
      </c>
      <c r="E2459" s="9">
        <v>9199603.8</v>
      </c>
      <c r="F2459" s="46" t="str">
        <f t="shared" si="144"/>
        <v> </v>
      </c>
      <c r="G2459" s="47">
        <f t="shared" si="145"/>
        <v>50396.199999999255</v>
      </c>
      <c r="H2459" s="50">
        <v>50396.2</v>
      </c>
    </row>
    <row r="2460" spans="1:8" ht="12.75">
      <c r="A2460" s="67" t="s">
        <v>542</v>
      </c>
      <c r="B2460" s="7" t="s">
        <v>581</v>
      </c>
      <c r="C2460" s="8">
        <v>600000</v>
      </c>
      <c r="D2460" s="41">
        <v>900000</v>
      </c>
      <c r="E2460" s="9">
        <v>754863.77</v>
      </c>
      <c r="F2460" s="46" t="str">
        <f t="shared" si="144"/>
        <v> </v>
      </c>
      <c r="G2460" s="47">
        <f t="shared" si="145"/>
        <v>145136.22999999998</v>
      </c>
      <c r="H2460" s="50">
        <v>145136.23</v>
      </c>
    </row>
    <row r="2461" spans="1:8" ht="12.75">
      <c r="A2461" s="67" t="s">
        <v>543</v>
      </c>
      <c r="B2461" s="7" t="s">
        <v>559</v>
      </c>
      <c r="C2461" s="8">
        <v>225000</v>
      </c>
      <c r="D2461" s="41">
        <v>225000</v>
      </c>
      <c r="E2461" s="9">
        <v>223289</v>
      </c>
      <c r="F2461" s="46" t="str">
        <f t="shared" si="144"/>
        <v> </v>
      </c>
      <c r="G2461" s="47">
        <f t="shared" si="145"/>
        <v>1711</v>
      </c>
      <c r="H2461" s="50">
        <v>1711</v>
      </c>
    </row>
    <row r="2462" spans="1:8" ht="12.75">
      <c r="A2462" s="67"/>
      <c r="B2462" s="15" t="s">
        <v>601</v>
      </c>
      <c r="C2462" s="8"/>
      <c r="D2462" s="44">
        <f>SUM(D2448:D2461)</f>
        <v>40257000</v>
      </c>
      <c r="E2462" s="22">
        <f>SUM(E2448:E2461)</f>
        <v>39834862.480000004</v>
      </c>
      <c r="F2462" s="22"/>
      <c r="G2462" s="61">
        <f>SUM(G2448:G2461)</f>
        <v>422137.51999999833</v>
      </c>
      <c r="H2462" s="50">
        <f>SUM(H2448:H2461)</f>
        <v>422137.52</v>
      </c>
    </row>
    <row r="2463" spans="1:8" ht="12.75">
      <c r="A2463" s="27"/>
      <c r="B2463" s="3"/>
      <c r="C2463" s="1"/>
      <c r="D2463" s="45"/>
      <c r="E2463" s="4"/>
      <c r="F2463" s="4"/>
      <c r="G2463" s="4"/>
      <c r="H2463" s="50"/>
    </row>
    <row r="2464" spans="1:8" ht="12.75">
      <c r="A2464" s="67"/>
      <c r="B2464" s="7"/>
      <c r="C2464" s="8"/>
      <c r="D2464" s="41"/>
      <c r="E2464" s="9"/>
      <c r="F2464" s="9"/>
      <c r="G2464" s="78"/>
      <c r="H2464" s="50"/>
    </row>
    <row r="2465" spans="1:8" ht="12.75">
      <c r="A2465" s="67"/>
      <c r="B2465" s="7"/>
      <c r="C2465" s="8"/>
      <c r="D2465" s="41"/>
      <c r="E2465" s="9"/>
      <c r="F2465" s="9"/>
      <c r="G2465" s="78"/>
      <c r="H2465" s="50"/>
    </row>
    <row r="2466" spans="1:8" ht="12.75">
      <c r="A2466" s="67"/>
      <c r="B2466" s="17" t="s">
        <v>448</v>
      </c>
      <c r="C2466" s="8"/>
      <c r="D2466" s="41"/>
      <c r="E2466" s="9"/>
      <c r="F2466" s="9"/>
      <c r="G2466" s="78"/>
      <c r="H2466" s="50"/>
    </row>
    <row r="2467" spans="1:8" ht="12.75">
      <c r="A2467" s="67"/>
      <c r="B2467" s="17" t="s">
        <v>449</v>
      </c>
      <c r="C2467" s="8"/>
      <c r="D2467" s="41"/>
      <c r="E2467" s="9"/>
      <c r="F2467" s="9"/>
      <c r="G2467" s="78"/>
      <c r="H2467" s="50"/>
    </row>
    <row r="2468" spans="1:8" ht="12.75">
      <c r="A2468" s="67"/>
      <c r="B2468" s="17" t="s">
        <v>450</v>
      </c>
      <c r="C2468" s="8"/>
      <c r="D2468" s="41"/>
      <c r="E2468" s="9"/>
      <c r="F2468" s="9"/>
      <c r="G2468" s="78"/>
      <c r="H2468" s="50"/>
    </row>
    <row r="2469" spans="1:8" ht="12.75">
      <c r="A2469" s="67"/>
      <c r="B2469" s="17" t="s">
        <v>1460</v>
      </c>
      <c r="C2469" s="8"/>
      <c r="D2469" s="41"/>
      <c r="E2469" s="9"/>
      <c r="F2469" s="9"/>
      <c r="G2469" s="78"/>
      <c r="H2469" s="50"/>
    </row>
    <row r="2470" spans="1:8" ht="12.75">
      <c r="A2470" s="67"/>
      <c r="B2470" s="17"/>
      <c r="C2470" s="8"/>
      <c r="D2470" s="41"/>
      <c r="E2470" s="9"/>
      <c r="F2470" s="9"/>
      <c r="G2470" s="78"/>
      <c r="H2470" s="50"/>
    </row>
    <row r="2471" spans="1:8" ht="12.75">
      <c r="A2471" s="67"/>
      <c r="B2471" s="17" t="s">
        <v>755</v>
      </c>
      <c r="C2471" s="8"/>
      <c r="D2471" s="41"/>
      <c r="E2471" s="9"/>
      <c r="F2471" s="9"/>
      <c r="G2471" s="78"/>
      <c r="H2471" s="50"/>
    </row>
    <row r="2472" spans="1:8" ht="12.75">
      <c r="A2472" s="67"/>
      <c r="B2472" s="7"/>
      <c r="C2472" s="8"/>
      <c r="D2472" s="41"/>
      <c r="E2472" s="9"/>
      <c r="F2472" s="9"/>
      <c r="G2472" s="78"/>
      <c r="H2472" s="50"/>
    </row>
    <row r="2473" spans="1:8" ht="12.75">
      <c r="A2473" s="67"/>
      <c r="B2473" s="15" t="s">
        <v>598</v>
      </c>
      <c r="C2473" s="8"/>
      <c r="D2473" s="41">
        <f>D2462</f>
        <v>40257000</v>
      </c>
      <c r="E2473" s="9">
        <f>E2462</f>
        <v>39834862.480000004</v>
      </c>
      <c r="F2473" s="9"/>
      <c r="G2473" s="78">
        <f>G2462</f>
        <v>422137.51999999833</v>
      </c>
      <c r="H2473" s="50">
        <f>H2462</f>
        <v>422137.52</v>
      </c>
    </row>
    <row r="2474" spans="1:8" ht="12.75">
      <c r="A2474" s="67"/>
      <c r="B2474" s="15"/>
      <c r="C2474" s="8"/>
      <c r="D2474" s="41"/>
      <c r="E2474" s="9"/>
      <c r="F2474" s="9"/>
      <c r="G2474" s="78"/>
      <c r="H2474" s="50"/>
    </row>
    <row r="2475" spans="1:8" ht="12.75">
      <c r="A2475" s="67"/>
      <c r="B2475" s="17" t="s">
        <v>1458</v>
      </c>
      <c r="C2475" s="8"/>
      <c r="D2475" s="41"/>
      <c r="E2475" s="9"/>
      <c r="F2475" s="9"/>
      <c r="G2475" s="78"/>
      <c r="H2475" s="50"/>
    </row>
    <row r="2476" spans="1:8" ht="12.75">
      <c r="A2476" s="66" t="s">
        <v>1467</v>
      </c>
      <c r="B2476" s="7" t="s">
        <v>560</v>
      </c>
      <c r="C2476" s="8">
        <v>860000</v>
      </c>
      <c r="D2476" s="41">
        <v>860000</v>
      </c>
      <c r="E2476" s="9">
        <v>811975.47</v>
      </c>
      <c r="F2476" s="46" t="str">
        <f aca="true" t="shared" si="146" ref="F2476:F2482">IF(E2476&gt;D2476,E2476-D2476," ")</f>
        <v> </v>
      </c>
      <c r="G2476" s="47">
        <f aca="true" t="shared" si="147" ref="G2476:G2482">IF(D2476&gt;E2476,D2476-E2476," ")</f>
        <v>48024.53000000003</v>
      </c>
      <c r="H2476" s="50">
        <v>48024.53</v>
      </c>
    </row>
    <row r="2477" spans="1:8" ht="12.75">
      <c r="A2477" s="67" t="s">
        <v>545</v>
      </c>
      <c r="B2477" s="7" t="s">
        <v>561</v>
      </c>
      <c r="C2477" s="8">
        <v>2100000</v>
      </c>
      <c r="D2477" s="41">
        <v>2400000</v>
      </c>
      <c r="E2477" s="9">
        <v>2381711.3</v>
      </c>
      <c r="F2477" s="46" t="str">
        <f t="shared" si="146"/>
        <v> </v>
      </c>
      <c r="G2477" s="47">
        <f t="shared" si="147"/>
        <v>18288.700000000186</v>
      </c>
      <c r="H2477" s="50">
        <v>18288.7</v>
      </c>
    </row>
    <row r="2478" spans="1:8" ht="12.75">
      <c r="A2478" s="67" t="s">
        <v>546</v>
      </c>
      <c r="B2478" s="7" t="s">
        <v>562</v>
      </c>
      <c r="C2478" s="8">
        <v>300000</v>
      </c>
      <c r="D2478" s="41">
        <v>550000</v>
      </c>
      <c r="E2478" s="9">
        <v>546113.05</v>
      </c>
      <c r="F2478" s="46" t="str">
        <f t="shared" si="146"/>
        <v> </v>
      </c>
      <c r="G2478" s="47">
        <f t="shared" si="147"/>
        <v>3886.9499999999534</v>
      </c>
      <c r="H2478" s="50">
        <v>3886.95</v>
      </c>
    </row>
    <row r="2479" spans="1:8" ht="12.75">
      <c r="A2479" s="67" t="s">
        <v>548</v>
      </c>
      <c r="B2479" s="7" t="s">
        <v>564</v>
      </c>
      <c r="C2479" s="8">
        <v>145000</v>
      </c>
      <c r="D2479" s="41">
        <v>145000</v>
      </c>
      <c r="E2479" s="9">
        <v>144847.65</v>
      </c>
      <c r="F2479" s="46" t="str">
        <f t="shared" si="146"/>
        <v> </v>
      </c>
      <c r="G2479" s="47">
        <f t="shared" si="147"/>
        <v>152.35000000000582</v>
      </c>
      <c r="H2479" s="50">
        <v>152.35</v>
      </c>
    </row>
    <row r="2480" spans="1:8" ht="12.75">
      <c r="A2480" s="67" t="s">
        <v>549</v>
      </c>
      <c r="B2480" s="7" t="s">
        <v>565</v>
      </c>
      <c r="C2480" s="8">
        <v>90000</v>
      </c>
      <c r="D2480" s="41">
        <v>83000</v>
      </c>
      <c r="E2480" s="9">
        <v>78951.5</v>
      </c>
      <c r="F2480" s="46" t="str">
        <f t="shared" si="146"/>
        <v> </v>
      </c>
      <c r="G2480" s="47">
        <f t="shared" si="147"/>
        <v>4048.5</v>
      </c>
      <c r="H2480" s="50">
        <v>4048.5</v>
      </c>
    </row>
    <row r="2481" spans="1:8" ht="12.75">
      <c r="A2481" s="67" t="s">
        <v>552</v>
      </c>
      <c r="B2481" s="7" t="s">
        <v>582</v>
      </c>
      <c r="C2481" s="8">
        <v>510000</v>
      </c>
      <c r="D2481" s="41">
        <v>810000</v>
      </c>
      <c r="E2481" s="9">
        <v>766719.25</v>
      </c>
      <c r="F2481" s="46" t="str">
        <f t="shared" si="146"/>
        <v> </v>
      </c>
      <c r="G2481" s="47">
        <f t="shared" si="147"/>
        <v>43280.75</v>
      </c>
      <c r="H2481" s="50">
        <v>43280.75</v>
      </c>
    </row>
    <row r="2482" spans="1:8" ht="12.75">
      <c r="A2482" s="67" t="s">
        <v>553</v>
      </c>
      <c r="B2482" s="7" t="s">
        <v>568</v>
      </c>
      <c r="C2482" s="8">
        <v>375000</v>
      </c>
      <c r="D2482" s="41">
        <v>460000</v>
      </c>
      <c r="E2482" s="9">
        <v>459926.29</v>
      </c>
      <c r="F2482" s="46" t="str">
        <f t="shared" si="146"/>
        <v> </v>
      </c>
      <c r="G2482" s="47">
        <f t="shared" si="147"/>
        <v>73.71000000002095</v>
      </c>
      <c r="H2482" s="50">
        <v>73.71</v>
      </c>
    </row>
    <row r="2483" spans="1:8" ht="12.75">
      <c r="A2483" s="64"/>
      <c r="B2483" s="7"/>
      <c r="C2483" s="8"/>
      <c r="D2483" s="41"/>
      <c r="E2483" s="9"/>
      <c r="F2483" s="9"/>
      <c r="G2483" s="78"/>
      <c r="H2483" s="50"/>
    </row>
    <row r="2484" spans="1:9" ht="12.75">
      <c r="A2484" s="64"/>
      <c r="B2484" s="14" t="s">
        <v>1299</v>
      </c>
      <c r="C2484" s="8">
        <v>42965000</v>
      </c>
      <c r="D2484" s="44">
        <f>SUM(D2473:D2483)</f>
        <v>45565000</v>
      </c>
      <c r="E2484" s="22">
        <f>SUM(E2473:E2483)</f>
        <v>45025106.989999995</v>
      </c>
      <c r="F2484" s="22"/>
      <c r="G2484" s="61">
        <f>SUM(G2473:G2483)</f>
        <v>539893.0099999986</v>
      </c>
      <c r="H2484" s="73">
        <f>SUM(H2473:H2483)</f>
        <v>539893.01</v>
      </c>
      <c r="I2484" s="9">
        <v>45025106.99</v>
      </c>
    </row>
    <row r="2485" spans="1:8" ht="12.75">
      <c r="A2485" s="64"/>
      <c r="B2485" s="14"/>
      <c r="C2485" s="8"/>
      <c r="D2485" s="41"/>
      <c r="E2485" s="9"/>
      <c r="F2485" s="9"/>
      <c r="G2485" s="78"/>
      <c r="H2485" s="50"/>
    </row>
    <row r="2486" spans="1:8" ht="12.75">
      <c r="A2486" s="64"/>
      <c r="B2486" s="17" t="s">
        <v>451</v>
      </c>
      <c r="C2486" s="8"/>
      <c r="D2486" s="41"/>
      <c r="E2486" s="9"/>
      <c r="F2486" s="9"/>
      <c r="G2486" s="78"/>
      <c r="H2486" s="50"/>
    </row>
    <row r="2487" spans="1:8" ht="12.75">
      <c r="A2487" s="64"/>
      <c r="B2487" s="17" t="s">
        <v>452</v>
      </c>
      <c r="C2487" s="8"/>
      <c r="D2487" s="41"/>
      <c r="E2487" s="9"/>
      <c r="F2487" s="9"/>
      <c r="G2487" s="78"/>
      <c r="H2487" s="50"/>
    </row>
    <row r="2488" spans="1:8" ht="12.75">
      <c r="A2488" s="64"/>
      <c r="B2488" s="14"/>
      <c r="C2488" s="8"/>
      <c r="D2488" s="41"/>
      <c r="E2488" s="9"/>
      <c r="F2488" s="9"/>
      <c r="G2488" s="78"/>
      <c r="H2488" s="50"/>
    </row>
    <row r="2489" spans="1:8" ht="12.75">
      <c r="A2489" s="64"/>
      <c r="B2489" s="17" t="s">
        <v>1263</v>
      </c>
      <c r="C2489" s="8"/>
      <c r="D2489" s="41"/>
      <c r="E2489" s="9"/>
      <c r="F2489" s="9"/>
      <c r="G2489" s="78"/>
      <c r="H2489" s="50"/>
    </row>
    <row r="2490" spans="1:8" ht="12.75">
      <c r="A2490" s="66" t="s">
        <v>1725</v>
      </c>
      <c r="B2490" s="7" t="s">
        <v>534</v>
      </c>
      <c r="C2490" s="8">
        <v>43385000</v>
      </c>
      <c r="D2490" s="41">
        <v>42735000</v>
      </c>
      <c r="E2490" s="9">
        <v>42590827.76</v>
      </c>
      <c r="F2490" s="46" t="str">
        <f>IF(E2490&gt;D2490,E2490-D2490," ")</f>
        <v> </v>
      </c>
      <c r="G2490" s="47">
        <f>IF(D2490&gt;E2490,D2490-E2490," ")</f>
        <v>144172.2400000021</v>
      </c>
      <c r="H2490" s="50">
        <v>144172.24</v>
      </c>
    </row>
    <row r="2491" spans="1:8" ht="12.75">
      <c r="A2491" s="66"/>
      <c r="B2491" s="7"/>
      <c r="C2491" s="8"/>
      <c r="D2491" s="41"/>
      <c r="E2491" s="9"/>
      <c r="F2491" s="9"/>
      <c r="G2491" s="78"/>
      <c r="H2491" s="50"/>
    </row>
    <row r="2492" spans="1:8" ht="12.75">
      <c r="A2492" s="66"/>
      <c r="B2492" s="17" t="s">
        <v>1264</v>
      </c>
      <c r="C2492" s="8"/>
      <c r="D2492" s="41"/>
      <c r="E2492" s="9"/>
      <c r="F2492" s="9"/>
      <c r="G2492" s="78"/>
      <c r="H2492" s="50"/>
    </row>
    <row r="2493" spans="1:8" ht="12.75">
      <c r="A2493" s="66" t="s">
        <v>1726</v>
      </c>
      <c r="B2493" s="7" t="s">
        <v>554</v>
      </c>
      <c r="C2493" s="8">
        <v>475000</v>
      </c>
      <c r="D2493" s="41">
        <v>600000</v>
      </c>
      <c r="E2493" s="9">
        <v>999559.74</v>
      </c>
      <c r="F2493" s="46">
        <f aca="true" t="shared" si="148" ref="F2493:F2517">IF(E2493&gt;D2493,E2493-D2493," ")</f>
        <v>399559.74</v>
      </c>
      <c r="G2493" s="47" t="str">
        <f aca="true" t="shared" si="149" ref="G2493:G2517">IF(D2493&gt;E2493,D2493-E2493," ")</f>
        <v> </v>
      </c>
      <c r="H2493" s="50">
        <v>-399559.74</v>
      </c>
    </row>
    <row r="2494" spans="1:8" ht="12.75">
      <c r="A2494" s="67" t="s">
        <v>536</v>
      </c>
      <c r="B2494" s="7" t="s">
        <v>555</v>
      </c>
      <c r="C2494" s="8">
        <v>7000000</v>
      </c>
      <c r="D2494" s="41">
        <v>7000000</v>
      </c>
      <c r="E2494" s="9">
        <v>7995048.59</v>
      </c>
      <c r="F2494" s="46">
        <f t="shared" si="148"/>
        <v>995048.5899999999</v>
      </c>
      <c r="G2494" s="47" t="str">
        <f t="shared" si="149"/>
        <v> </v>
      </c>
      <c r="H2494" s="50">
        <v>-995048.59</v>
      </c>
    </row>
    <row r="2495" spans="1:8" ht="12.75">
      <c r="A2495" s="67" t="s">
        <v>539</v>
      </c>
      <c r="B2495" s="7" t="s">
        <v>556</v>
      </c>
      <c r="C2495" s="8">
        <v>900000</v>
      </c>
      <c r="D2495" s="41">
        <v>900000</v>
      </c>
      <c r="E2495" s="9">
        <v>694566.35</v>
      </c>
      <c r="F2495" s="46" t="str">
        <f t="shared" si="148"/>
        <v> </v>
      </c>
      <c r="G2495" s="47">
        <f t="shared" si="149"/>
        <v>205433.65000000002</v>
      </c>
      <c r="H2495" s="50">
        <v>205433.65</v>
      </c>
    </row>
    <row r="2496" spans="1:8" ht="12.75">
      <c r="A2496" s="67" t="s">
        <v>1727</v>
      </c>
      <c r="B2496" s="7" t="s">
        <v>1728</v>
      </c>
      <c r="C2496" s="8"/>
      <c r="D2496" s="41"/>
      <c r="E2496" s="9"/>
      <c r="F2496" s="46" t="str">
        <f t="shared" si="148"/>
        <v> </v>
      </c>
      <c r="G2496" s="47" t="str">
        <f t="shared" si="149"/>
        <v> </v>
      </c>
      <c r="H2496" s="50"/>
    </row>
    <row r="2497" spans="1:8" ht="12.75">
      <c r="A2497" s="67"/>
      <c r="B2497" s="7" t="s">
        <v>1729</v>
      </c>
      <c r="C2497" s="8">
        <v>5400000</v>
      </c>
      <c r="D2497" s="41">
        <v>5400000</v>
      </c>
      <c r="E2497" s="9">
        <v>9380896.81</v>
      </c>
      <c r="F2497" s="46">
        <f t="shared" si="148"/>
        <v>3980896.8100000005</v>
      </c>
      <c r="G2497" s="47" t="str">
        <f t="shared" si="149"/>
        <v> </v>
      </c>
      <c r="H2497" s="50">
        <v>-3980896.81</v>
      </c>
    </row>
    <row r="2498" spans="1:8" ht="12.75">
      <c r="A2498" s="67" t="s">
        <v>540</v>
      </c>
      <c r="B2498" s="7" t="s">
        <v>557</v>
      </c>
      <c r="C2498" s="8">
        <v>100000</v>
      </c>
      <c r="D2498" s="41">
        <v>110000</v>
      </c>
      <c r="E2498" s="9">
        <v>108998.24</v>
      </c>
      <c r="F2498" s="46" t="str">
        <f t="shared" si="148"/>
        <v> </v>
      </c>
      <c r="G2498" s="47">
        <f t="shared" si="149"/>
        <v>1001.7599999999948</v>
      </c>
      <c r="H2498" s="50">
        <v>1001.76</v>
      </c>
    </row>
    <row r="2499" spans="1:8" ht="12.75">
      <c r="A2499" s="67" t="s">
        <v>541</v>
      </c>
      <c r="B2499" s="7" t="s">
        <v>558</v>
      </c>
      <c r="C2499" s="8">
        <v>900000</v>
      </c>
      <c r="D2499" s="41">
        <v>1200000</v>
      </c>
      <c r="E2499" s="9">
        <v>1199977.96</v>
      </c>
      <c r="F2499" s="46" t="str">
        <f t="shared" si="148"/>
        <v> </v>
      </c>
      <c r="G2499" s="47">
        <f t="shared" si="149"/>
        <v>22.040000000037253</v>
      </c>
      <c r="H2499" s="50">
        <v>22.04</v>
      </c>
    </row>
    <row r="2500" spans="1:8" ht="12.75">
      <c r="A2500" s="67" t="s">
        <v>577</v>
      </c>
      <c r="B2500" s="7" t="s">
        <v>580</v>
      </c>
      <c r="C2500" s="8">
        <v>3305000</v>
      </c>
      <c r="D2500" s="41">
        <v>4205000</v>
      </c>
      <c r="E2500" s="9">
        <v>4192420.7</v>
      </c>
      <c r="F2500" s="46" t="str">
        <f t="shared" si="148"/>
        <v> </v>
      </c>
      <c r="G2500" s="47">
        <f t="shared" si="149"/>
        <v>12579.299999999814</v>
      </c>
      <c r="H2500" s="50">
        <v>12579.3</v>
      </c>
    </row>
    <row r="2501" spans="1:8" ht="12.75">
      <c r="A2501" s="67" t="s">
        <v>543</v>
      </c>
      <c r="B2501" s="7" t="s">
        <v>559</v>
      </c>
      <c r="C2501" s="8">
        <v>190000</v>
      </c>
      <c r="D2501" s="41">
        <v>190000</v>
      </c>
      <c r="E2501" s="9">
        <v>185244.49</v>
      </c>
      <c r="F2501" s="46" t="str">
        <f t="shared" si="148"/>
        <v> </v>
      </c>
      <c r="G2501" s="47">
        <f t="shared" si="149"/>
        <v>4755.510000000009</v>
      </c>
      <c r="H2501" s="50">
        <v>4755.51</v>
      </c>
    </row>
    <row r="2502" spans="1:8" ht="12.75">
      <c r="A2502" s="67" t="s">
        <v>546</v>
      </c>
      <c r="B2502" s="7" t="s">
        <v>562</v>
      </c>
      <c r="C2502" s="8">
        <v>600000</v>
      </c>
      <c r="D2502" s="41">
        <v>500000</v>
      </c>
      <c r="E2502" s="9">
        <v>494625.06</v>
      </c>
      <c r="F2502" s="46" t="str">
        <f t="shared" si="148"/>
        <v> </v>
      </c>
      <c r="G2502" s="47">
        <f t="shared" si="149"/>
        <v>5374.940000000002</v>
      </c>
      <c r="H2502" s="50">
        <v>5374.94</v>
      </c>
    </row>
    <row r="2503" spans="1:8" ht="12.75">
      <c r="A2503" s="67" t="s">
        <v>547</v>
      </c>
      <c r="B2503" s="7" t="s">
        <v>563</v>
      </c>
      <c r="C2503" s="8">
        <v>90000</v>
      </c>
      <c r="D2503" s="41">
        <v>90000</v>
      </c>
      <c r="E2503" s="9">
        <v>73458.9</v>
      </c>
      <c r="F2503" s="46" t="str">
        <f t="shared" si="148"/>
        <v> </v>
      </c>
      <c r="G2503" s="47">
        <f t="shared" si="149"/>
        <v>16541.100000000006</v>
      </c>
      <c r="H2503" s="50">
        <v>16541.1</v>
      </c>
    </row>
    <row r="2504" spans="1:8" ht="12.75">
      <c r="A2504" s="67" t="s">
        <v>549</v>
      </c>
      <c r="B2504" s="7" t="s">
        <v>565</v>
      </c>
      <c r="C2504" s="8">
        <v>600000</v>
      </c>
      <c r="D2504" s="41">
        <v>600000</v>
      </c>
      <c r="E2504" s="9">
        <v>598750</v>
      </c>
      <c r="F2504" s="46" t="str">
        <f t="shared" si="148"/>
        <v> </v>
      </c>
      <c r="G2504" s="47">
        <f t="shared" si="149"/>
        <v>1250</v>
      </c>
      <c r="H2504" s="50">
        <v>1250</v>
      </c>
    </row>
    <row r="2505" spans="1:8" ht="12.75">
      <c r="A2505" s="67" t="s">
        <v>862</v>
      </c>
      <c r="B2505" s="7" t="s">
        <v>864</v>
      </c>
      <c r="C2505" s="8">
        <v>100000</v>
      </c>
      <c r="D2505" s="41">
        <v>92000</v>
      </c>
      <c r="E2505" s="9">
        <v>92000</v>
      </c>
      <c r="F2505" s="46" t="str">
        <f t="shared" si="148"/>
        <v> </v>
      </c>
      <c r="G2505" s="47" t="str">
        <f t="shared" si="149"/>
        <v> </v>
      </c>
      <c r="H2505" s="50">
        <v>0</v>
      </c>
    </row>
    <row r="2506" spans="1:8" ht="12.75">
      <c r="A2506" s="67" t="s">
        <v>1730</v>
      </c>
      <c r="B2506" s="7" t="s">
        <v>1731</v>
      </c>
      <c r="C2506" s="8"/>
      <c r="D2506" s="41"/>
      <c r="E2506" s="9"/>
      <c r="F2506" s="46" t="str">
        <f t="shared" si="148"/>
        <v> </v>
      </c>
      <c r="G2506" s="47" t="str">
        <f t="shared" si="149"/>
        <v> </v>
      </c>
      <c r="H2506" s="50"/>
    </row>
    <row r="2507" spans="1:8" ht="12.75">
      <c r="A2507" s="67"/>
      <c r="B2507" s="7" t="s">
        <v>1732</v>
      </c>
      <c r="C2507" s="8">
        <v>11000000</v>
      </c>
      <c r="D2507" s="41">
        <v>11300000</v>
      </c>
      <c r="E2507" s="9">
        <v>11298047.98</v>
      </c>
      <c r="F2507" s="46" t="str">
        <f t="shared" si="148"/>
        <v> </v>
      </c>
      <c r="G2507" s="47">
        <f t="shared" si="149"/>
        <v>1952.019999999553</v>
      </c>
      <c r="H2507" s="50">
        <v>1952.02</v>
      </c>
    </row>
    <row r="2508" spans="1:8" ht="12.75">
      <c r="A2508" s="67" t="s">
        <v>553</v>
      </c>
      <c r="B2508" s="7" t="s">
        <v>568</v>
      </c>
      <c r="C2508" s="8">
        <v>400000</v>
      </c>
      <c r="D2508" s="41">
        <v>400000</v>
      </c>
      <c r="E2508" s="9">
        <v>393490.6</v>
      </c>
      <c r="F2508" s="46" t="str">
        <f t="shared" si="148"/>
        <v> </v>
      </c>
      <c r="G2508" s="47">
        <f t="shared" si="149"/>
        <v>6509.400000000023</v>
      </c>
      <c r="H2508" s="50">
        <v>6509.4</v>
      </c>
    </row>
    <row r="2509" spans="1:8" ht="12.75">
      <c r="A2509" s="67" t="s">
        <v>1733</v>
      </c>
      <c r="B2509" s="7" t="s">
        <v>1734</v>
      </c>
      <c r="C2509" s="8"/>
      <c r="D2509" s="41"/>
      <c r="E2509" s="9"/>
      <c r="F2509" s="46" t="str">
        <f t="shared" si="148"/>
        <v> </v>
      </c>
      <c r="G2509" s="47" t="str">
        <f t="shared" si="149"/>
        <v> </v>
      </c>
      <c r="H2509" s="50"/>
    </row>
    <row r="2510" spans="1:8" ht="12.75">
      <c r="A2510" s="67"/>
      <c r="B2510" s="7" t="s">
        <v>1735</v>
      </c>
      <c r="C2510" s="8">
        <v>1500000</v>
      </c>
      <c r="D2510" s="41">
        <v>3000000</v>
      </c>
      <c r="E2510" s="9">
        <v>4975028.09</v>
      </c>
      <c r="F2510" s="46">
        <f t="shared" si="148"/>
        <v>1975028.0899999999</v>
      </c>
      <c r="G2510" s="47" t="str">
        <f t="shared" si="149"/>
        <v> </v>
      </c>
      <c r="H2510" s="50">
        <v>-1975028.09</v>
      </c>
    </row>
    <row r="2511" spans="1:8" ht="12.75">
      <c r="A2511" s="67" t="s">
        <v>1736</v>
      </c>
      <c r="B2511" s="7" t="s">
        <v>1737</v>
      </c>
      <c r="C2511" s="8">
        <v>200000</v>
      </c>
      <c r="D2511" s="41">
        <v>210000</v>
      </c>
      <c r="E2511" s="9">
        <v>204531.3</v>
      </c>
      <c r="F2511" s="46" t="str">
        <f t="shared" si="148"/>
        <v> </v>
      </c>
      <c r="G2511" s="47">
        <f t="shared" si="149"/>
        <v>5468.700000000012</v>
      </c>
      <c r="H2511" s="50">
        <v>5468.7</v>
      </c>
    </row>
    <row r="2512" spans="1:8" ht="12.75">
      <c r="A2512" s="67" t="s">
        <v>1327</v>
      </c>
      <c r="B2512" s="7" t="s">
        <v>1347</v>
      </c>
      <c r="C2512" s="8">
        <v>900000</v>
      </c>
      <c r="D2512" s="41">
        <v>1000000</v>
      </c>
      <c r="E2512" s="9">
        <v>1562633.71</v>
      </c>
      <c r="F2512" s="46">
        <f t="shared" si="148"/>
        <v>562633.71</v>
      </c>
      <c r="G2512" s="47" t="str">
        <f t="shared" si="149"/>
        <v> </v>
      </c>
      <c r="H2512" s="50">
        <v>-562633.71</v>
      </c>
    </row>
    <row r="2513" spans="1:8" ht="12.75">
      <c r="A2513" s="67" t="s">
        <v>1738</v>
      </c>
      <c r="B2513" s="7" t="s">
        <v>1739</v>
      </c>
      <c r="C2513" s="8">
        <v>2300000</v>
      </c>
      <c r="D2513" s="41">
        <v>2300000</v>
      </c>
      <c r="E2513" s="9">
        <v>2300000</v>
      </c>
      <c r="F2513" s="46" t="str">
        <f t="shared" si="148"/>
        <v> </v>
      </c>
      <c r="G2513" s="47" t="str">
        <f t="shared" si="149"/>
        <v> </v>
      </c>
      <c r="H2513" s="50">
        <v>0</v>
      </c>
    </row>
    <row r="2514" spans="1:8" ht="12.75">
      <c r="A2514" s="67" t="s">
        <v>1740</v>
      </c>
      <c r="B2514" s="7" t="s">
        <v>1741</v>
      </c>
      <c r="C2514" s="8"/>
      <c r="D2514" s="41"/>
      <c r="E2514" s="9"/>
      <c r="F2514" s="46" t="str">
        <f t="shared" si="148"/>
        <v> </v>
      </c>
      <c r="G2514" s="47" t="str">
        <f t="shared" si="149"/>
        <v> </v>
      </c>
      <c r="H2514" s="50"/>
    </row>
    <row r="2515" spans="1:8" ht="12.75">
      <c r="A2515" s="67"/>
      <c r="B2515" s="7" t="s">
        <v>1742</v>
      </c>
      <c r="C2515" s="8"/>
      <c r="D2515" s="41"/>
      <c r="E2515" s="9"/>
      <c r="F2515" s="46" t="str">
        <f t="shared" si="148"/>
        <v> </v>
      </c>
      <c r="G2515" s="47" t="str">
        <f t="shared" si="149"/>
        <v> </v>
      </c>
      <c r="H2515" s="50"/>
    </row>
    <row r="2516" spans="1:8" ht="12.75">
      <c r="A2516" s="67"/>
      <c r="B2516" s="7" t="s">
        <v>1001</v>
      </c>
      <c r="C2516" s="8">
        <v>21500000</v>
      </c>
      <c r="D2516" s="41">
        <v>21500000</v>
      </c>
      <c r="E2516" s="9">
        <v>25500000</v>
      </c>
      <c r="F2516" s="46">
        <f t="shared" si="148"/>
        <v>4000000</v>
      </c>
      <c r="G2516" s="47" t="str">
        <f t="shared" si="149"/>
        <v> </v>
      </c>
      <c r="H2516" s="50">
        <v>-4000000</v>
      </c>
    </row>
    <row r="2517" spans="1:8" ht="12.75">
      <c r="A2517" s="67" t="s">
        <v>1743</v>
      </c>
      <c r="B2517" s="7" t="s">
        <v>0</v>
      </c>
      <c r="C2517" s="8">
        <v>40000000</v>
      </c>
      <c r="D2517" s="41">
        <v>38185000</v>
      </c>
      <c r="E2517" s="9">
        <v>38183950</v>
      </c>
      <c r="F2517" s="46" t="str">
        <f t="shared" si="148"/>
        <v> </v>
      </c>
      <c r="G2517" s="47">
        <f t="shared" si="149"/>
        <v>1050</v>
      </c>
      <c r="H2517" s="50">
        <v>1050</v>
      </c>
    </row>
    <row r="2518" spans="1:8" ht="12.75">
      <c r="A2518" s="67"/>
      <c r="B2518" s="15" t="s">
        <v>601</v>
      </c>
      <c r="C2518" s="8"/>
      <c r="D2518" s="44">
        <f>SUM(D2490:D2517)</f>
        <v>141517000</v>
      </c>
      <c r="E2518" s="22">
        <f>SUM(E2490:E2517)</f>
        <v>153024056.28</v>
      </c>
      <c r="F2518" s="22">
        <f>SUM(F2490:F2517)</f>
        <v>11913166.940000001</v>
      </c>
      <c r="G2518" s="61">
        <f>SUM(G2490:G2517)</f>
        <v>406110.6600000016</v>
      </c>
      <c r="H2518" s="50">
        <f>SUM(H2490:H2517)</f>
        <v>-11507056.280000001</v>
      </c>
    </row>
    <row r="2519" spans="1:8" ht="12.75">
      <c r="A2519" s="27"/>
      <c r="B2519" s="28"/>
      <c r="C2519" s="1"/>
      <c r="D2519" s="45"/>
      <c r="E2519" s="4"/>
      <c r="F2519" s="4"/>
      <c r="G2519" s="4"/>
      <c r="H2519" s="50"/>
    </row>
    <row r="2520" spans="1:8" ht="12.75">
      <c r="A2520" s="27"/>
      <c r="B2520" s="3"/>
      <c r="C2520" s="1"/>
      <c r="D2520" s="45"/>
      <c r="E2520" s="4"/>
      <c r="F2520" s="4"/>
      <c r="G2520" s="4"/>
      <c r="H2520" s="50"/>
    </row>
    <row r="2521" spans="1:8" ht="12.75">
      <c r="A2521" s="67"/>
      <c r="B2521" s="7"/>
      <c r="C2521" s="8"/>
      <c r="D2521" s="41"/>
      <c r="E2521" s="9"/>
      <c r="F2521" s="9"/>
      <c r="G2521" s="78"/>
      <c r="H2521" s="50"/>
    </row>
    <row r="2522" spans="1:8" ht="12.75">
      <c r="A2522" s="67"/>
      <c r="B2522" s="17" t="s">
        <v>448</v>
      </c>
      <c r="C2522" s="8"/>
      <c r="D2522" s="41"/>
      <c r="E2522" s="9"/>
      <c r="F2522" s="9"/>
      <c r="G2522" s="78"/>
      <c r="H2522" s="50"/>
    </row>
    <row r="2523" spans="1:8" ht="12.75">
      <c r="A2523" s="67"/>
      <c r="B2523" s="17" t="s">
        <v>449</v>
      </c>
      <c r="C2523" s="8"/>
      <c r="D2523" s="41"/>
      <c r="E2523" s="9"/>
      <c r="F2523" s="9"/>
      <c r="G2523" s="78"/>
      <c r="H2523" s="50"/>
    </row>
    <row r="2524" spans="1:8" ht="12.75">
      <c r="A2524" s="67"/>
      <c r="B2524" s="17" t="s">
        <v>450</v>
      </c>
      <c r="C2524" s="8"/>
      <c r="D2524" s="41"/>
      <c r="E2524" s="9"/>
      <c r="F2524" s="9"/>
      <c r="G2524" s="78"/>
      <c r="H2524" s="50"/>
    </row>
    <row r="2525" spans="1:8" ht="12.75">
      <c r="A2525" s="67"/>
      <c r="B2525" s="17" t="s">
        <v>1460</v>
      </c>
      <c r="C2525" s="8"/>
      <c r="D2525" s="41"/>
      <c r="E2525" s="9"/>
      <c r="F2525" s="9"/>
      <c r="G2525" s="78"/>
      <c r="H2525" s="50"/>
    </row>
    <row r="2526" spans="1:8" ht="12.75">
      <c r="A2526" s="67"/>
      <c r="B2526" s="7"/>
      <c r="C2526" s="8"/>
      <c r="D2526" s="41"/>
      <c r="E2526" s="9"/>
      <c r="F2526" s="9"/>
      <c r="G2526" s="78"/>
      <c r="H2526" s="50"/>
    </row>
    <row r="2527" spans="1:8" ht="12.75">
      <c r="A2527" s="67"/>
      <c r="B2527" s="17" t="s">
        <v>451</v>
      </c>
      <c r="C2527" s="8"/>
      <c r="D2527" s="41"/>
      <c r="E2527" s="9"/>
      <c r="F2527" s="9"/>
      <c r="G2527" s="78"/>
      <c r="H2527" s="50"/>
    </row>
    <row r="2528" spans="1:8" ht="12.75">
      <c r="A2528" s="67"/>
      <c r="B2528" s="17" t="s">
        <v>1461</v>
      </c>
      <c r="C2528" s="8"/>
      <c r="D2528" s="41"/>
      <c r="E2528" s="9"/>
      <c r="F2528" s="9"/>
      <c r="G2528" s="78"/>
      <c r="H2528" s="50"/>
    </row>
    <row r="2529" spans="1:8" ht="12.75">
      <c r="A2529" s="67"/>
      <c r="B2529" s="17"/>
      <c r="C2529" s="8"/>
      <c r="D2529" s="41"/>
      <c r="E2529" s="9"/>
      <c r="F2529" s="9"/>
      <c r="G2529" s="78"/>
      <c r="H2529" s="50"/>
    </row>
    <row r="2530" spans="1:8" ht="12.75">
      <c r="A2530" s="67"/>
      <c r="B2530" s="15" t="s">
        <v>598</v>
      </c>
      <c r="C2530" s="8"/>
      <c r="D2530" s="41">
        <f>D2518</f>
        <v>141517000</v>
      </c>
      <c r="E2530" s="9">
        <f>E2518</f>
        <v>153024056.28</v>
      </c>
      <c r="F2530" s="9">
        <f>F2518</f>
        <v>11913166.940000001</v>
      </c>
      <c r="G2530" s="78">
        <f>G2518</f>
        <v>406110.6600000016</v>
      </c>
      <c r="H2530" s="50">
        <f>H2518</f>
        <v>-11507056.280000001</v>
      </c>
    </row>
    <row r="2531" spans="1:8" ht="12.75">
      <c r="A2531" s="67"/>
      <c r="B2531" s="17"/>
      <c r="C2531" s="8"/>
      <c r="D2531" s="41"/>
      <c r="E2531" s="9"/>
      <c r="F2531" s="9"/>
      <c r="G2531" s="78"/>
      <c r="H2531" s="50"/>
    </row>
    <row r="2532" spans="1:8" ht="12.75">
      <c r="A2532" s="67"/>
      <c r="B2532" s="17" t="s">
        <v>599</v>
      </c>
      <c r="C2532" s="8"/>
      <c r="D2532" s="41"/>
      <c r="E2532" s="9"/>
      <c r="F2532" s="9"/>
      <c r="G2532" s="78"/>
      <c r="H2532" s="50"/>
    </row>
    <row r="2533" spans="1:8" ht="12.75">
      <c r="A2533" s="66" t="s">
        <v>1462</v>
      </c>
      <c r="B2533" s="7" t="s">
        <v>1</v>
      </c>
      <c r="C2533" s="8">
        <v>14850000</v>
      </c>
      <c r="D2533" s="41">
        <v>14850000</v>
      </c>
      <c r="E2533" s="9">
        <v>16850000</v>
      </c>
      <c r="F2533" s="46">
        <f aca="true" t="shared" si="150" ref="F2533:F2546">IF(E2533&gt;D2533,E2533-D2533," ")</f>
        <v>2000000</v>
      </c>
      <c r="G2533" s="47" t="str">
        <f aca="true" t="shared" si="151" ref="G2533:G2546">IF(D2533&gt;E2533,D2533-E2533," ")</f>
        <v> </v>
      </c>
      <c r="H2533" s="50">
        <v>-2000000</v>
      </c>
    </row>
    <row r="2534" spans="1:8" ht="12.75">
      <c r="A2534" s="67" t="s">
        <v>2</v>
      </c>
      <c r="B2534" s="7" t="s">
        <v>3</v>
      </c>
      <c r="C2534" s="8">
        <v>1700000</v>
      </c>
      <c r="D2534" s="41">
        <v>1730000</v>
      </c>
      <c r="E2534" s="9">
        <v>1730000</v>
      </c>
      <c r="F2534" s="46" t="str">
        <f t="shared" si="150"/>
        <v> </v>
      </c>
      <c r="G2534" s="47" t="str">
        <f t="shared" si="151"/>
        <v> </v>
      </c>
      <c r="H2534" s="50">
        <v>0</v>
      </c>
    </row>
    <row r="2535" spans="1:8" ht="12.75">
      <c r="A2535" s="67" t="s">
        <v>591</v>
      </c>
      <c r="B2535" s="7" t="s">
        <v>1029</v>
      </c>
      <c r="C2535" s="8">
        <v>5200000</v>
      </c>
      <c r="D2535" s="41">
        <v>5200000</v>
      </c>
      <c r="E2535" s="9">
        <v>5200000</v>
      </c>
      <c r="F2535" s="46" t="str">
        <f t="shared" si="150"/>
        <v> </v>
      </c>
      <c r="G2535" s="47" t="str">
        <f t="shared" si="151"/>
        <v> </v>
      </c>
      <c r="H2535" s="50">
        <v>0</v>
      </c>
    </row>
    <row r="2536" spans="1:8" ht="12.75">
      <c r="A2536" s="67" t="s">
        <v>4</v>
      </c>
      <c r="B2536" s="7" t="s">
        <v>5</v>
      </c>
      <c r="C2536" s="8">
        <v>420000000</v>
      </c>
      <c r="D2536" s="41">
        <v>420000000</v>
      </c>
      <c r="E2536" s="9">
        <v>416866257</v>
      </c>
      <c r="F2536" s="46" t="str">
        <f t="shared" si="150"/>
        <v> </v>
      </c>
      <c r="G2536" s="47">
        <f t="shared" si="151"/>
        <v>3133743</v>
      </c>
      <c r="H2536" s="50">
        <v>3133743</v>
      </c>
    </row>
    <row r="2537" spans="1:8" ht="12.75">
      <c r="A2537" s="67" t="s">
        <v>6</v>
      </c>
      <c r="B2537" s="7" t="s">
        <v>7</v>
      </c>
      <c r="C2537" s="8">
        <v>225000000</v>
      </c>
      <c r="D2537" s="41">
        <v>225000000</v>
      </c>
      <c r="E2537" s="9">
        <v>245983952.75</v>
      </c>
      <c r="F2537" s="46">
        <f t="shared" si="150"/>
        <v>20983952.75</v>
      </c>
      <c r="G2537" s="47" t="str">
        <f t="shared" si="151"/>
        <v> </v>
      </c>
      <c r="H2537" s="50">
        <v>-20983952.75</v>
      </c>
    </row>
    <row r="2538" spans="1:8" ht="12.75">
      <c r="A2538" s="67" t="s">
        <v>8</v>
      </c>
      <c r="B2538" s="7" t="s">
        <v>9</v>
      </c>
      <c r="C2538" s="8">
        <v>1000000</v>
      </c>
      <c r="D2538" s="41">
        <v>1165000</v>
      </c>
      <c r="E2538" s="9">
        <v>1161503</v>
      </c>
      <c r="F2538" s="46" t="str">
        <f t="shared" si="150"/>
        <v> </v>
      </c>
      <c r="G2538" s="47">
        <f t="shared" si="151"/>
        <v>3497</v>
      </c>
      <c r="H2538" s="50">
        <v>3497</v>
      </c>
    </row>
    <row r="2539" spans="1:8" ht="12.75">
      <c r="A2539" s="67" t="s">
        <v>10</v>
      </c>
      <c r="B2539" s="7" t="s">
        <v>1769</v>
      </c>
      <c r="C2539" s="8">
        <v>25000</v>
      </c>
      <c r="D2539" s="41">
        <v>0</v>
      </c>
      <c r="E2539" s="9">
        <v>0</v>
      </c>
      <c r="F2539" s="46" t="str">
        <f t="shared" si="150"/>
        <v> </v>
      </c>
      <c r="G2539" s="47" t="str">
        <f t="shared" si="151"/>
        <v> </v>
      </c>
      <c r="H2539" s="50">
        <v>0</v>
      </c>
    </row>
    <row r="2540" spans="1:8" ht="12.75">
      <c r="A2540" s="67" t="s">
        <v>11</v>
      </c>
      <c r="B2540" s="7" t="s">
        <v>12</v>
      </c>
      <c r="C2540" s="8">
        <v>300000</v>
      </c>
      <c r="D2540" s="41">
        <v>290000</v>
      </c>
      <c r="E2540" s="9">
        <v>275000</v>
      </c>
      <c r="F2540" s="46" t="str">
        <f t="shared" si="150"/>
        <v> </v>
      </c>
      <c r="G2540" s="47">
        <f t="shared" si="151"/>
        <v>15000</v>
      </c>
      <c r="H2540" s="50">
        <v>15000</v>
      </c>
    </row>
    <row r="2541" spans="1:8" ht="12.75">
      <c r="A2541" s="67" t="s">
        <v>13</v>
      </c>
      <c r="B2541" s="7" t="s">
        <v>1770</v>
      </c>
      <c r="C2541" s="8">
        <v>5360000</v>
      </c>
      <c r="D2541" s="41">
        <v>5660000</v>
      </c>
      <c r="E2541" s="9">
        <v>6737551</v>
      </c>
      <c r="F2541" s="46">
        <f t="shared" si="150"/>
        <v>1077551</v>
      </c>
      <c r="G2541" s="47" t="str">
        <f t="shared" si="151"/>
        <v> </v>
      </c>
      <c r="H2541" s="50">
        <v>-1077551</v>
      </c>
    </row>
    <row r="2542" spans="1:8" ht="12.75">
      <c r="A2542" s="67" t="s">
        <v>14</v>
      </c>
      <c r="B2542" s="7" t="s">
        <v>15</v>
      </c>
      <c r="C2542" s="8">
        <v>36300000</v>
      </c>
      <c r="D2542" s="41">
        <v>35700000</v>
      </c>
      <c r="E2542" s="9">
        <v>35603775</v>
      </c>
      <c r="F2542" s="46" t="str">
        <f t="shared" si="150"/>
        <v> </v>
      </c>
      <c r="G2542" s="47">
        <f t="shared" si="151"/>
        <v>96225</v>
      </c>
      <c r="H2542" s="50">
        <v>96225</v>
      </c>
    </row>
    <row r="2543" spans="1:8" ht="12.75">
      <c r="A2543" s="67" t="s">
        <v>16</v>
      </c>
      <c r="B2543" s="7" t="s">
        <v>17</v>
      </c>
      <c r="C2543" s="8"/>
      <c r="D2543" s="41"/>
      <c r="E2543" s="9"/>
      <c r="F2543" s="46" t="str">
        <f t="shared" si="150"/>
        <v> </v>
      </c>
      <c r="G2543" s="47" t="str">
        <f t="shared" si="151"/>
        <v> </v>
      </c>
      <c r="H2543" s="50"/>
    </row>
    <row r="2544" spans="1:8" ht="12.75">
      <c r="A2544" s="67"/>
      <c r="B2544" s="7" t="s">
        <v>18</v>
      </c>
      <c r="C2544" s="8">
        <v>16000000</v>
      </c>
      <c r="D2544" s="41">
        <v>13600000</v>
      </c>
      <c r="E2544" s="9">
        <v>13565495.17</v>
      </c>
      <c r="F2544" s="46" t="str">
        <f t="shared" si="150"/>
        <v> </v>
      </c>
      <c r="G2544" s="47">
        <f t="shared" si="151"/>
        <v>34504.830000000075</v>
      </c>
      <c r="H2544" s="50">
        <v>34504.83</v>
      </c>
    </row>
    <row r="2545" spans="1:8" ht="12.75">
      <c r="A2545" s="67" t="s">
        <v>19</v>
      </c>
      <c r="B2545" s="7" t="s">
        <v>20</v>
      </c>
      <c r="C2545" s="8">
        <v>400000</v>
      </c>
      <c r="D2545" s="41">
        <v>400000</v>
      </c>
      <c r="E2545" s="9">
        <v>44330.28</v>
      </c>
      <c r="F2545" s="46" t="str">
        <f t="shared" si="150"/>
        <v> </v>
      </c>
      <c r="G2545" s="47">
        <f t="shared" si="151"/>
        <v>355669.72</v>
      </c>
      <c r="H2545" s="50">
        <v>355669.72</v>
      </c>
    </row>
    <row r="2546" spans="1:8" ht="12.75">
      <c r="A2546" s="67" t="s">
        <v>21</v>
      </c>
      <c r="B2546" s="7" t="s">
        <v>1771</v>
      </c>
      <c r="C2546" s="8">
        <v>20000</v>
      </c>
      <c r="D2546" s="41">
        <v>20000</v>
      </c>
      <c r="E2546" s="9">
        <v>20000</v>
      </c>
      <c r="F2546" s="46" t="str">
        <f t="shared" si="150"/>
        <v> </v>
      </c>
      <c r="G2546" s="47" t="str">
        <f t="shared" si="151"/>
        <v> </v>
      </c>
      <c r="H2546" s="50">
        <v>0</v>
      </c>
    </row>
    <row r="2547" spans="1:8" ht="12.75">
      <c r="A2547" s="66"/>
      <c r="B2547" s="7"/>
      <c r="C2547" s="8"/>
      <c r="D2547" s="41"/>
      <c r="E2547" s="9"/>
      <c r="F2547" s="9"/>
      <c r="G2547" s="78"/>
      <c r="H2547" s="50"/>
    </row>
    <row r="2548" spans="1:8" ht="12.75">
      <c r="A2548" s="66"/>
      <c r="B2548" s="14" t="s">
        <v>22</v>
      </c>
      <c r="C2548" s="8"/>
      <c r="D2548" s="42"/>
      <c r="E2548" s="23"/>
      <c r="F2548" s="23"/>
      <c r="G2548" s="79"/>
      <c r="H2548" s="71"/>
    </row>
    <row r="2549" spans="1:9" ht="12.75">
      <c r="A2549" s="66"/>
      <c r="B2549" s="14" t="s">
        <v>23</v>
      </c>
      <c r="C2549" s="8">
        <v>867000000</v>
      </c>
      <c r="D2549" s="43">
        <f>SUM(D2530:D2547)</f>
        <v>865132000</v>
      </c>
      <c r="E2549" s="21">
        <f>SUM(E2530:E2547)</f>
        <v>897061920.4799999</v>
      </c>
      <c r="F2549" s="21">
        <f>SUM(F2530:F2547)</f>
        <v>35974670.69</v>
      </c>
      <c r="G2549" s="80">
        <f>SUM(G2530:G2547)</f>
        <v>4044750.210000002</v>
      </c>
      <c r="H2549" s="72">
        <f>SUM(H2530:H2547)</f>
        <v>-31929920.480000004</v>
      </c>
      <c r="I2549" s="9">
        <v>897061920.48</v>
      </c>
    </row>
    <row r="2550" spans="1:8" ht="12.75">
      <c r="A2550" s="66"/>
      <c r="B2550" s="7"/>
      <c r="C2550" s="8"/>
      <c r="D2550" s="41"/>
      <c r="E2550" s="9"/>
      <c r="F2550" s="9"/>
      <c r="G2550" s="78"/>
      <c r="H2550" s="50"/>
    </row>
    <row r="2551" spans="1:8" ht="12.75">
      <c r="A2551" s="66"/>
      <c r="B2551" s="17" t="s">
        <v>453</v>
      </c>
      <c r="C2551" s="8"/>
      <c r="D2551" s="41"/>
      <c r="E2551" s="9"/>
      <c r="F2551" s="9"/>
      <c r="G2551" s="78"/>
      <c r="H2551" s="50"/>
    </row>
    <row r="2552" spans="1:8" ht="12.75">
      <c r="A2552" s="66"/>
      <c r="B2552" s="7"/>
      <c r="C2552" s="8"/>
      <c r="D2552" s="41"/>
      <c r="E2552" s="9"/>
      <c r="F2552" s="9"/>
      <c r="G2552" s="78"/>
      <c r="H2552" s="50"/>
    </row>
    <row r="2553" spans="1:8" ht="12.75">
      <c r="A2553" s="66"/>
      <c r="B2553" s="17" t="s">
        <v>1263</v>
      </c>
      <c r="C2553" s="8"/>
      <c r="D2553" s="41"/>
      <c r="E2553" s="9"/>
      <c r="F2553" s="9"/>
      <c r="G2553" s="78"/>
      <c r="H2553" s="50"/>
    </row>
    <row r="2554" spans="1:8" ht="12.75">
      <c r="A2554" s="66" t="s">
        <v>24</v>
      </c>
      <c r="B2554" s="7" t="s">
        <v>534</v>
      </c>
      <c r="C2554" s="8">
        <v>75065000</v>
      </c>
      <c r="D2554" s="41">
        <v>74100000</v>
      </c>
      <c r="E2554" s="9">
        <v>73518348.49</v>
      </c>
      <c r="F2554" s="46" t="str">
        <f>IF(E2554&gt;D2554,E2554-D2554," ")</f>
        <v> </v>
      </c>
      <c r="G2554" s="47">
        <f>IF(D2554&gt;E2554,D2554-E2554," ")</f>
        <v>581651.5100000054</v>
      </c>
      <c r="H2554" s="50">
        <v>581651.51</v>
      </c>
    </row>
    <row r="2555" spans="1:8" ht="12.75">
      <c r="A2555" s="66"/>
      <c r="B2555" s="7"/>
      <c r="C2555" s="8"/>
      <c r="D2555" s="41"/>
      <c r="E2555" s="9"/>
      <c r="F2555" s="9"/>
      <c r="G2555" s="78"/>
      <c r="H2555" s="50"/>
    </row>
    <row r="2556" spans="1:8" ht="12.75">
      <c r="A2556" s="66"/>
      <c r="B2556" s="17" t="s">
        <v>1264</v>
      </c>
      <c r="C2556" s="8"/>
      <c r="D2556" s="41"/>
      <c r="E2556" s="9"/>
      <c r="F2556" s="9"/>
      <c r="G2556" s="78"/>
      <c r="H2556" s="50"/>
    </row>
    <row r="2557" spans="1:8" ht="12.75">
      <c r="A2557" s="66" t="s">
        <v>25</v>
      </c>
      <c r="B2557" s="7" t="s">
        <v>555</v>
      </c>
      <c r="C2557" s="8">
        <v>8000000</v>
      </c>
      <c r="D2557" s="41">
        <v>8300000</v>
      </c>
      <c r="E2557" s="9">
        <v>9445087.92</v>
      </c>
      <c r="F2557" s="46">
        <f aca="true" t="shared" si="152" ref="F2557:F2573">IF(E2557&gt;D2557,E2557-D2557," ")</f>
        <v>1145087.92</v>
      </c>
      <c r="G2557" s="47" t="str">
        <f aca="true" t="shared" si="153" ref="G2557:G2573">IF(D2557&gt;E2557,D2557-E2557," ")</f>
        <v> </v>
      </c>
      <c r="H2557" s="50">
        <v>-1145087.92</v>
      </c>
    </row>
    <row r="2558" spans="1:8" ht="12.75">
      <c r="A2558" s="67" t="s">
        <v>539</v>
      </c>
      <c r="B2558" s="7" t="s">
        <v>556</v>
      </c>
      <c r="C2558" s="8">
        <v>900000</v>
      </c>
      <c r="D2558" s="41">
        <v>1200000</v>
      </c>
      <c r="E2558" s="9">
        <v>1181829.16</v>
      </c>
      <c r="F2558" s="46" t="str">
        <f t="shared" si="152"/>
        <v> </v>
      </c>
      <c r="G2558" s="47">
        <f t="shared" si="153"/>
        <v>18170.840000000084</v>
      </c>
      <c r="H2558" s="50">
        <v>18170.84</v>
      </c>
    </row>
    <row r="2559" spans="1:8" ht="12.75">
      <c r="A2559" s="67" t="s">
        <v>1727</v>
      </c>
      <c r="B2559" s="7" t="s">
        <v>26</v>
      </c>
      <c r="C2559" s="8"/>
      <c r="D2559" s="41"/>
      <c r="E2559" s="9"/>
      <c r="F2559" s="46" t="str">
        <f t="shared" si="152"/>
        <v> </v>
      </c>
      <c r="G2559" s="47" t="str">
        <f t="shared" si="153"/>
        <v> </v>
      </c>
      <c r="H2559" s="50"/>
    </row>
    <row r="2560" spans="1:8" ht="12.75">
      <c r="A2560" s="67"/>
      <c r="B2560" s="7" t="s">
        <v>1729</v>
      </c>
      <c r="C2560" s="8">
        <v>4950000</v>
      </c>
      <c r="D2560" s="41">
        <v>5250000</v>
      </c>
      <c r="E2560" s="9">
        <v>6043068.1</v>
      </c>
      <c r="F2560" s="46">
        <f t="shared" si="152"/>
        <v>793068.0999999996</v>
      </c>
      <c r="G2560" s="47" t="str">
        <f t="shared" si="153"/>
        <v> </v>
      </c>
      <c r="H2560" s="50">
        <v>-793068.1</v>
      </c>
    </row>
    <row r="2561" spans="1:8" ht="12.75">
      <c r="A2561" s="67" t="s">
        <v>540</v>
      </c>
      <c r="B2561" s="7" t="s">
        <v>557</v>
      </c>
      <c r="C2561" s="8">
        <v>50000</v>
      </c>
      <c r="D2561" s="41">
        <v>190000</v>
      </c>
      <c r="E2561" s="9">
        <v>182982.18</v>
      </c>
      <c r="F2561" s="46" t="str">
        <f t="shared" si="152"/>
        <v> </v>
      </c>
      <c r="G2561" s="47">
        <f t="shared" si="153"/>
        <v>7017.820000000007</v>
      </c>
      <c r="H2561" s="50">
        <v>7017.82</v>
      </c>
    </row>
    <row r="2562" spans="1:8" ht="12.75">
      <c r="A2562" s="67" t="s">
        <v>541</v>
      </c>
      <c r="B2562" s="7" t="s">
        <v>558</v>
      </c>
      <c r="C2562" s="8">
        <v>925000</v>
      </c>
      <c r="D2562" s="41">
        <v>1002000</v>
      </c>
      <c r="E2562" s="9">
        <v>1001167.7</v>
      </c>
      <c r="F2562" s="46" t="str">
        <f t="shared" si="152"/>
        <v> </v>
      </c>
      <c r="G2562" s="47">
        <f t="shared" si="153"/>
        <v>832.3000000000466</v>
      </c>
      <c r="H2562" s="50">
        <v>832.3</v>
      </c>
    </row>
    <row r="2563" spans="1:8" ht="12.75">
      <c r="A2563" s="67" t="s">
        <v>577</v>
      </c>
      <c r="B2563" s="7" t="s">
        <v>580</v>
      </c>
      <c r="C2563" s="8">
        <v>2335000</v>
      </c>
      <c r="D2563" s="41">
        <v>2335000</v>
      </c>
      <c r="E2563" s="9">
        <v>2333437.2</v>
      </c>
      <c r="F2563" s="46" t="str">
        <f t="shared" si="152"/>
        <v> </v>
      </c>
      <c r="G2563" s="47">
        <f t="shared" si="153"/>
        <v>1562.7999999998137</v>
      </c>
      <c r="H2563" s="50">
        <v>1562.8</v>
      </c>
    </row>
    <row r="2564" spans="1:8" ht="12.75">
      <c r="A2564" s="67" t="s">
        <v>543</v>
      </c>
      <c r="B2564" s="7" t="s">
        <v>559</v>
      </c>
      <c r="C2564" s="8">
        <v>30000</v>
      </c>
      <c r="D2564" s="41">
        <v>40000</v>
      </c>
      <c r="E2564" s="9">
        <v>33882</v>
      </c>
      <c r="F2564" s="46" t="str">
        <f t="shared" si="152"/>
        <v> </v>
      </c>
      <c r="G2564" s="47">
        <f t="shared" si="153"/>
        <v>6118</v>
      </c>
      <c r="H2564" s="50">
        <v>6118</v>
      </c>
    </row>
    <row r="2565" spans="1:8" ht="12.75">
      <c r="A2565" s="67" t="s">
        <v>546</v>
      </c>
      <c r="B2565" s="7" t="s">
        <v>562</v>
      </c>
      <c r="C2565" s="8">
        <v>300000</v>
      </c>
      <c r="D2565" s="41">
        <v>370000</v>
      </c>
      <c r="E2565" s="9">
        <v>325495.62</v>
      </c>
      <c r="F2565" s="46" t="str">
        <f t="shared" si="152"/>
        <v> </v>
      </c>
      <c r="G2565" s="47">
        <f t="shared" si="153"/>
        <v>44504.380000000005</v>
      </c>
      <c r="H2565" s="50">
        <v>44504.38</v>
      </c>
    </row>
    <row r="2566" spans="1:8" ht="12.75">
      <c r="A2566" s="67" t="s">
        <v>549</v>
      </c>
      <c r="B2566" s="7" t="s">
        <v>565</v>
      </c>
      <c r="C2566" s="8">
        <v>800000</v>
      </c>
      <c r="D2566" s="41">
        <v>778000</v>
      </c>
      <c r="E2566" s="9">
        <v>654800</v>
      </c>
      <c r="F2566" s="46" t="str">
        <f t="shared" si="152"/>
        <v> </v>
      </c>
      <c r="G2566" s="47">
        <f t="shared" si="153"/>
        <v>123200</v>
      </c>
      <c r="H2566" s="50">
        <v>123200</v>
      </c>
    </row>
    <row r="2567" spans="1:8" ht="12.75">
      <c r="A2567" s="67" t="s">
        <v>552</v>
      </c>
      <c r="B2567" s="7" t="s">
        <v>582</v>
      </c>
      <c r="C2567" s="8">
        <v>20000</v>
      </c>
      <c r="D2567" s="41">
        <v>120000</v>
      </c>
      <c r="E2567" s="9">
        <v>911806.45</v>
      </c>
      <c r="F2567" s="46">
        <f t="shared" si="152"/>
        <v>791806.45</v>
      </c>
      <c r="G2567" s="47" t="str">
        <f t="shared" si="153"/>
        <v> </v>
      </c>
      <c r="H2567" s="50">
        <v>-791806.45</v>
      </c>
    </row>
    <row r="2568" spans="1:8" ht="12.75">
      <c r="A2568" s="67" t="s">
        <v>553</v>
      </c>
      <c r="B2568" s="7" t="s">
        <v>568</v>
      </c>
      <c r="C2568" s="8">
        <v>50000</v>
      </c>
      <c r="D2568" s="41">
        <v>250000</v>
      </c>
      <c r="E2568" s="9">
        <v>700385.28</v>
      </c>
      <c r="F2568" s="46">
        <f t="shared" si="152"/>
        <v>450385.28</v>
      </c>
      <c r="G2568" s="47" t="str">
        <f t="shared" si="153"/>
        <v> </v>
      </c>
      <c r="H2568" s="50">
        <v>-450385.28</v>
      </c>
    </row>
    <row r="2569" spans="1:8" ht="12.75">
      <c r="A2569" s="67" t="s">
        <v>1327</v>
      </c>
      <c r="B2569" s="7" t="s">
        <v>1347</v>
      </c>
      <c r="C2569" s="8">
        <v>4600000</v>
      </c>
      <c r="D2569" s="41">
        <v>4590000</v>
      </c>
      <c r="E2569" s="9">
        <v>4256821.64</v>
      </c>
      <c r="F2569" s="46" t="str">
        <f t="shared" si="152"/>
        <v> </v>
      </c>
      <c r="G2569" s="47">
        <f t="shared" si="153"/>
        <v>333178.36000000034</v>
      </c>
      <c r="H2569" s="50">
        <v>333178.36</v>
      </c>
    </row>
    <row r="2570" spans="1:8" ht="12.75">
      <c r="A2570" s="67" t="s">
        <v>27</v>
      </c>
      <c r="B2570" s="7" t="s">
        <v>1463</v>
      </c>
      <c r="C2570" s="8">
        <v>4850000000</v>
      </c>
      <c r="D2570" s="41"/>
      <c r="E2570" s="9"/>
      <c r="F2570" s="46" t="str">
        <f t="shared" si="152"/>
        <v> </v>
      </c>
      <c r="G2570" s="47" t="str">
        <f t="shared" si="153"/>
        <v> </v>
      </c>
      <c r="H2570" s="50"/>
    </row>
    <row r="2571" spans="1:8" ht="12.75">
      <c r="A2571" s="67"/>
      <c r="B2571" s="7" t="s">
        <v>965</v>
      </c>
      <c r="C2571" s="8"/>
      <c r="D2571" s="41">
        <v>4850000000</v>
      </c>
      <c r="E2571" s="9">
        <v>4942989630.87</v>
      </c>
      <c r="F2571" s="46">
        <f t="shared" si="152"/>
        <v>92989630.86999989</v>
      </c>
      <c r="G2571" s="47" t="str">
        <f t="shared" si="153"/>
        <v> </v>
      </c>
      <c r="H2571" s="50">
        <v>-92989630.87</v>
      </c>
    </row>
    <row r="2572" spans="1:8" ht="12.75">
      <c r="A2572" s="67" t="s">
        <v>592</v>
      </c>
      <c r="B2572" s="7" t="s">
        <v>1340</v>
      </c>
      <c r="C2572" s="8"/>
      <c r="D2572" s="41"/>
      <c r="E2572" s="9"/>
      <c r="F2572" s="46" t="str">
        <f t="shared" si="152"/>
        <v> </v>
      </c>
      <c r="G2572" s="47" t="str">
        <f t="shared" si="153"/>
        <v> </v>
      </c>
      <c r="H2572" s="50"/>
    </row>
    <row r="2573" spans="1:8" ht="12.75">
      <c r="A2573" s="66"/>
      <c r="B2573" s="7" t="s">
        <v>859</v>
      </c>
      <c r="C2573" s="8">
        <v>300000</v>
      </c>
      <c r="D2573" s="41">
        <v>308000</v>
      </c>
      <c r="E2573" s="9">
        <v>307951.75</v>
      </c>
      <c r="F2573" s="46" t="str">
        <f t="shared" si="152"/>
        <v> </v>
      </c>
      <c r="G2573" s="47">
        <f t="shared" si="153"/>
        <v>48.25</v>
      </c>
      <c r="H2573" s="50">
        <v>48.25</v>
      </c>
    </row>
    <row r="2574" spans="1:8" ht="12.75">
      <c r="A2574" s="66"/>
      <c r="B2574" s="7"/>
      <c r="C2574" s="8"/>
      <c r="D2574" s="41"/>
      <c r="E2574" s="9"/>
      <c r="F2574" s="9"/>
      <c r="G2574" s="78"/>
      <c r="H2574" s="50"/>
    </row>
    <row r="2575" spans="1:9" ht="12.75">
      <c r="A2575" s="64"/>
      <c r="B2575" s="14" t="s">
        <v>454</v>
      </c>
      <c r="C2575" s="8">
        <v>4948325000</v>
      </c>
      <c r="D2575" s="42">
        <f>SUM(D2554:D2573)</f>
        <v>4948833000</v>
      </c>
      <c r="E2575" s="23">
        <f>SUM(E2554:E2573)</f>
        <v>5043886694.36</v>
      </c>
      <c r="F2575" s="23">
        <f>SUM(F2554:F2573)</f>
        <v>96169978.61999989</v>
      </c>
      <c r="G2575" s="79">
        <f>SUM(G2554:G2573)</f>
        <v>1116284.2600000058</v>
      </c>
      <c r="H2575" s="73">
        <f>SUM(H2554:H2573)</f>
        <v>-95053694.36</v>
      </c>
      <c r="I2575" s="9">
        <v>5043886694.36</v>
      </c>
    </row>
    <row r="2576" spans="1:8" ht="12.75">
      <c r="A2576" s="2"/>
      <c r="B2576" s="54"/>
      <c r="C2576" s="51"/>
      <c r="D2576" s="52"/>
      <c r="E2576" s="53"/>
      <c r="F2576" s="53"/>
      <c r="G2576" s="53"/>
      <c r="H2576" s="50"/>
    </row>
    <row r="2577" spans="1:8" ht="12.75">
      <c r="A2577" s="2"/>
      <c r="B2577" s="54"/>
      <c r="C2577" s="1"/>
      <c r="D2577" s="45"/>
      <c r="E2577" s="4"/>
      <c r="F2577" s="4"/>
      <c r="G2577" s="4"/>
      <c r="H2577" s="50"/>
    </row>
    <row r="2578" spans="1:8" ht="12.75">
      <c r="A2578" s="64"/>
      <c r="B2578" s="17" t="s">
        <v>448</v>
      </c>
      <c r="C2578" s="8"/>
      <c r="D2578" s="41"/>
      <c r="E2578" s="9"/>
      <c r="F2578" s="9"/>
      <c r="G2578" s="78"/>
      <c r="H2578" s="50"/>
    </row>
    <row r="2579" spans="1:8" ht="12.75">
      <c r="A2579" s="64"/>
      <c r="B2579" s="17" t="s">
        <v>449</v>
      </c>
      <c r="C2579" s="8"/>
      <c r="D2579" s="41"/>
      <c r="E2579" s="9"/>
      <c r="F2579" s="9"/>
      <c r="G2579" s="78"/>
      <c r="H2579" s="50"/>
    </row>
    <row r="2580" spans="1:8" ht="12.75">
      <c r="A2580" s="64"/>
      <c r="B2580" s="17" t="s">
        <v>450</v>
      </c>
      <c r="C2580" s="8"/>
      <c r="D2580" s="41"/>
      <c r="E2580" s="9"/>
      <c r="F2580" s="9"/>
      <c r="G2580" s="78"/>
      <c r="H2580" s="50"/>
    </row>
    <row r="2581" spans="1:8" ht="12.75">
      <c r="A2581" s="64"/>
      <c r="B2581" s="17" t="s">
        <v>1460</v>
      </c>
      <c r="C2581" s="8"/>
      <c r="D2581" s="41"/>
      <c r="E2581" s="9"/>
      <c r="F2581" s="9"/>
      <c r="G2581" s="78"/>
      <c r="H2581" s="50"/>
    </row>
    <row r="2582" spans="1:8" ht="7.5" customHeight="1">
      <c r="A2582" s="64"/>
      <c r="B2582" s="14"/>
      <c r="C2582" s="8"/>
      <c r="D2582" s="41"/>
      <c r="E2582" s="9"/>
      <c r="F2582" s="9"/>
      <c r="G2582" s="78"/>
      <c r="H2582" s="50"/>
    </row>
    <row r="2583" spans="1:8" ht="12.75">
      <c r="A2583" s="64"/>
      <c r="B2583" s="17" t="s">
        <v>455</v>
      </c>
      <c r="C2583" s="8"/>
      <c r="D2583" s="41"/>
      <c r="E2583" s="9"/>
      <c r="F2583" s="9"/>
      <c r="G2583" s="78"/>
      <c r="H2583" s="50"/>
    </row>
    <row r="2584" spans="1:8" ht="7.5" customHeight="1">
      <c r="A2584" s="64"/>
      <c r="B2584" s="14"/>
      <c r="C2584" s="8"/>
      <c r="D2584" s="41"/>
      <c r="E2584" s="9"/>
      <c r="F2584" s="9"/>
      <c r="G2584" s="78"/>
      <c r="H2584" s="50"/>
    </row>
    <row r="2585" spans="1:8" ht="12.75">
      <c r="A2585" s="64"/>
      <c r="B2585" s="17" t="s">
        <v>1263</v>
      </c>
      <c r="C2585" s="8"/>
      <c r="D2585" s="41"/>
      <c r="E2585" s="9"/>
      <c r="F2585" s="9"/>
      <c r="G2585" s="78"/>
      <c r="H2585" s="50"/>
    </row>
    <row r="2586" spans="1:8" ht="12.75">
      <c r="A2586" s="66" t="s">
        <v>28</v>
      </c>
      <c r="B2586" s="7" t="s">
        <v>534</v>
      </c>
      <c r="C2586" s="8">
        <v>6775000</v>
      </c>
      <c r="D2586" s="41">
        <v>6975000</v>
      </c>
      <c r="E2586" s="9">
        <v>7192389.88</v>
      </c>
      <c r="F2586" s="46">
        <f>IF(E2586&gt;D2586,E2586-D2586," ")</f>
        <v>217389.8799999999</v>
      </c>
      <c r="G2586" s="47" t="str">
        <f>IF(D2586&gt;E2586,D2586-E2586," ")</f>
        <v> </v>
      </c>
      <c r="H2586" s="50">
        <v>-217389.88</v>
      </c>
    </row>
    <row r="2587" spans="1:8" ht="12.75">
      <c r="A2587" s="66"/>
      <c r="B2587" s="7"/>
      <c r="C2587" s="8"/>
      <c r="D2587" s="41"/>
      <c r="E2587" s="9"/>
      <c r="F2587" s="9"/>
      <c r="G2587" s="78"/>
      <c r="H2587" s="50"/>
    </row>
    <row r="2588" spans="1:8" ht="12.75">
      <c r="A2588" s="66"/>
      <c r="B2588" s="17" t="s">
        <v>1264</v>
      </c>
      <c r="C2588" s="8"/>
      <c r="D2588" s="41"/>
      <c r="E2588" s="9"/>
      <c r="F2588" s="9"/>
      <c r="G2588" s="78"/>
      <c r="H2588" s="50"/>
    </row>
    <row r="2589" spans="1:8" ht="12.75">
      <c r="A2589" s="66" t="s">
        <v>29</v>
      </c>
      <c r="B2589" s="7" t="s">
        <v>555</v>
      </c>
      <c r="C2589" s="8">
        <v>1125000</v>
      </c>
      <c r="D2589" s="41">
        <v>1425000</v>
      </c>
      <c r="E2589" s="9">
        <v>1423978.28</v>
      </c>
      <c r="F2589" s="46" t="str">
        <f aca="true" t="shared" si="154" ref="F2589:F2600">IF(E2589&gt;D2589,E2589-D2589," ")</f>
        <v> </v>
      </c>
      <c r="G2589" s="47">
        <f aca="true" t="shared" si="155" ref="G2589:G2600">IF(D2589&gt;E2589,D2589-E2589," ")</f>
        <v>1021.7199999999721</v>
      </c>
      <c r="H2589" s="50">
        <v>1021.72</v>
      </c>
    </row>
    <row r="2590" spans="1:8" ht="12.75">
      <c r="A2590" s="67" t="s">
        <v>539</v>
      </c>
      <c r="B2590" s="7" t="s">
        <v>556</v>
      </c>
      <c r="C2590" s="8">
        <v>100000</v>
      </c>
      <c r="D2590" s="41">
        <v>100000</v>
      </c>
      <c r="E2590" s="9">
        <v>14853.52</v>
      </c>
      <c r="F2590" s="46" t="str">
        <f t="shared" si="154"/>
        <v> </v>
      </c>
      <c r="G2590" s="47">
        <f t="shared" si="155"/>
        <v>85146.48</v>
      </c>
      <c r="H2590" s="50">
        <v>85146.48</v>
      </c>
    </row>
    <row r="2591" spans="1:8" ht="12.75">
      <c r="A2591" s="67" t="s">
        <v>540</v>
      </c>
      <c r="B2591" s="7" t="s">
        <v>557</v>
      </c>
      <c r="C2591" s="8">
        <v>50000</v>
      </c>
      <c r="D2591" s="41">
        <v>50000</v>
      </c>
      <c r="E2591" s="9">
        <v>35676.49</v>
      </c>
      <c r="F2591" s="46" t="str">
        <f t="shared" si="154"/>
        <v> </v>
      </c>
      <c r="G2591" s="47">
        <f t="shared" si="155"/>
        <v>14323.510000000002</v>
      </c>
      <c r="H2591" s="50">
        <v>14323.51</v>
      </c>
    </row>
    <row r="2592" spans="1:8" ht="12.75">
      <c r="A2592" s="67" t="s">
        <v>541</v>
      </c>
      <c r="B2592" s="7" t="s">
        <v>558</v>
      </c>
      <c r="C2592" s="8">
        <v>95000</v>
      </c>
      <c r="D2592" s="41">
        <v>395000</v>
      </c>
      <c r="E2592" s="9">
        <v>394720</v>
      </c>
      <c r="F2592" s="46" t="str">
        <f t="shared" si="154"/>
        <v> </v>
      </c>
      <c r="G2592" s="47">
        <f t="shared" si="155"/>
        <v>280</v>
      </c>
      <c r="H2592" s="50">
        <v>280</v>
      </c>
    </row>
    <row r="2593" spans="1:8" ht="12.75">
      <c r="A2593" s="67" t="s">
        <v>542</v>
      </c>
      <c r="B2593" s="7" t="s">
        <v>581</v>
      </c>
      <c r="C2593" s="8">
        <v>50000</v>
      </c>
      <c r="D2593" s="41">
        <v>50000</v>
      </c>
      <c r="E2593" s="9">
        <v>33529.08</v>
      </c>
      <c r="F2593" s="46" t="str">
        <f t="shared" si="154"/>
        <v> </v>
      </c>
      <c r="G2593" s="47">
        <f t="shared" si="155"/>
        <v>16470.92</v>
      </c>
      <c r="H2593" s="50">
        <v>16470.92</v>
      </c>
    </row>
    <row r="2594" spans="1:8" ht="12.75">
      <c r="A2594" s="67" t="s">
        <v>543</v>
      </c>
      <c r="B2594" s="7" t="s">
        <v>559</v>
      </c>
      <c r="C2594" s="8">
        <v>25000</v>
      </c>
      <c r="D2594" s="41">
        <v>25000</v>
      </c>
      <c r="E2594" s="9">
        <v>17980</v>
      </c>
      <c r="F2594" s="46" t="str">
        <f t="shared" si="154"/>
        <v> </v>
      </c>
      <c r="G2594" s="47">
        <f t="shared" si="155"/>
        <v>7020</v>
      </c>
      <c r="H2594" s="50">
        <v>7020</v>
      </c>
    </row>
    <row r="2595" spans="1:8" ht="12.75">
      <c r="A2595" s="67" t="s">
        <v>544</v>
      </c>
      <c r="B2595" s="7" t="s">
        <v>1360</v>
      </c>
      <c r="C2595" s="8"/>
      <c r="D2595" s="41"/>
      <c r="E2595" s="9"/>
      <c r="F2595" s="46" t="str">
        <f t="shared" si="154"/>
        <v> </v>
      </c>
      <c r="G2595" s="47" t="str">
        <f t="shared" si="155"/>
        <v> </v>
      </c>
      <c r="H2595" s="50"/>
    </row>
    <row r="2596" spans="1:8" ht="12.75">
      <c r="A2596" s="66"/>
      <c r="B2596" s="7" t="s">
        <v>790</v>
      </c>
      <c r="C2596" s="8">
        <v>50000</v>
      </c>
      <c r="D2596" s="41">
        <v>50000</v>
      </c>
      <c r="E2596" s="9">
        <v>39744</v>
      </c>
      <c r="F2596" s="46" t="str">
        <f t="shared" si="154"/>
        <v> </v>
      </c>
      <c r="G2596" s="47">
        <f t="shared" si="155"/>
        <v>10256</v>
      </c>
      <c r="H2596" s="50">
        <v>10256</v>
      </c>
    </row>
    <row r="2597" spans="1:8" ht="12.75">
      <c r="A2597" s="67" t="s">
        <v>549</v>
      </c>
      <c r="B2597" s="7" t="s">
        <v>565</v>
      </c>
      <c r="C2597" s="8">
        <v>100000</v>
      </c>
      <c r="D2597" s="41">
        <v>100000</v>
      </c>
      <c r="E2597" s="9">
        <v>79800</v>
      </c>
      <c r="F2597" s="46" t="str">
        <f t="shared" si="154"/>
        <v> </v>
      </c>
      <c r="G2597" s="47">
        <f t="shared" si="155"/>
        <v>20200</v>
      </c>
      <c r="H2597" s="50">
        <v>20200</v>
      </c>
    </row>
    <row r="2598" spans="1:8" ht="12.75">
      <c r="A2598" s="67" t="s">
        <v>553</v>
      </c>
      <c r="B2598" s="7" t="s">
        <v>568</v>
      </c>
      <c r="C2598" s="8">
        <v>80000</v>
      </c>
      <c r="D2598" s="41">
        <v>80000</v>
      </c>
      <c r="E2598" s="9">
        <v>71603.3</v>
      </c>
      <c r="F2598" s="46" t="str">
        <f t="shared" si="154"/>
        <v> </v>
      </c>
      <c r="G2598" s="47">
        <f t="shared" si="155"/>
        <v>8396.699999999997</v>
      </c>
      <c r="H2598" s="50">
        <v>8396.7</v>
      </c>
    </row>
    <row r="2599" spans="1:8" ht="12.75">
      <c r="A2599" s="67" t="s">
        <v>30</v>
      </c>
      <c r="B2599" s="7" t="s">
        <v>31</v>
      </c>
      <c r="C2599" s="8">
        <v>106500000</v>
      </c>
      <c r="D2599" s="41">
        <v>106500000</v>
      </c>
      <c r="E2599" s="9">
        <v>100465700</v>
      </c>
      <c r="F2599" s="46" t="str">
        <f t="shared" si="154"/>
        <v> </v>
      </c>
      <c r="G2599" s="47">
        <f t="shared" si="155"/>
        <v>6034300</v>
      </c>
      <c r="H2599" s="50">
        <v>6034300</v>
      </c>
    </row>
    <row r="2600" spans="1:8" ht="12.75">
      <c r="A2600" s="67" t="s">
        <v>605</v>
      </c>
      <c r="B2600" s="7" t="s">
        <v>32</v>
      </c>
      <c r="C2600" s="8">
        <v>5800000</v>
      </c>
      <c r="D2600" s="41">
        <v>5800000</v>
      </c>
      <c r="E2600" s="9">
        <v>5799914.73</v>
      </c>
      <c r="F2600" s="46" t="str">
        <f t="shared" si="154"/>
        <v> </v>
      </c>
      <c r="G2600" s="47">
        <f t="shared" si="155"/>
        <v>85.26999999955297</v>
      </c>
      <c r="H2600" s="50">
        <v>85.27</v>
      </c>
    </row>
    <row r="2601" spans="1:9" ht="12.75">
      <c r="A2601" s="64"/>
      <c r="B2601" s="14" t="s">
        <v>456</v>
      </c>
      <c r="C2601" s="8">
        <v>120750000</v>
      </c>
      <c r="D2601" s="44">
        <f>SUM(D2586:D2600)</f>
        <v>121550000</v>
      </c>
      <c r="E2601" s="22">
        <f>SUM(E2586:E2600)</f>
        <v>115569889.28</v>
      </c>
      <c r="F2601" s="22">
        <f>SUM(F2586:F2600)</f>
        <v>217389.8799999999</v>
      </c>
      <c r="G2601" s="61">
        <f>SUM(G2586:G2600)</f>
        <v>6197500.6</v>
      </c>
      <c r="H2601" s="50">
        <f>SUM(H2586:H2600)</f>
        <v>5980110.72</v>
      </c>
      <c r="I2601" s="9">
        <v>115569889.28</v>
      </c>
    </row>
    <row r="2602" spans="1:8" ht="7.5" customHeight="1">
      <c r="A2602" s="64"/>
      <c r="B2602" s="7"/>
      <c r="C2602" s="8"/>
      <c r="D2602" s="41"/>
      <c r="E2602" s="9"/>
      <c r="F2602" s="9"/>
      <c r="G2602" s="78"/>
      <c r="H2602" s="50"/>
    </row>
    <row r="2603" spans="1:8" ht="12.75">
      <c r="A2603" s="64"/>
      <c r="B2603" s="17" t="s">
        <v>457</v>
      </c>
      <c r="C2603" s="8"/>
      <c r="D2603" s="41"/>
      <c r="E2603" s="9"/>
      <c r="F2603" s="9"/>
      <c r="G2603" s="78"/>
      <c r="H2603" s="50"/>
    </row>
    <row r="2604" spans="1:8" ht="7.5" customHeight="1">
      <c r="A2604" s="64"/>
      <c r="B2604" s="7"/>
      <c r="C2604" s="8"/>
      <c r="D2604" s="41"/>
      <c r="E2604" s="9"/>
      <c r="F2604" s="9"/>
      <c r="G2604" s="78"/>
      <c r="H2604" s="50"/>
    </row>
    <row r="2605" spans="1:8" ht="12.75">
      <c r="A2605" s="64"/>
      <c r="B2605" s="17" t="s">
        <v>1263</v>
      </c>
      <c r="C2605" s="8"/>
      <c r="D2605" s="41"/>
      <c r="E2605" s="9"/>
      <c r="F2605" s="9"/>
      <c r="G2605" s="78"/>
      <c r="H2605" s="50"/>
    </row>
    <row r="2606" spans="1:8" ht="12.75">
      <c r="A2606" s="66" t="s">
        <v>33</v>
      </c>
      <c r="B2606" s="7" t="s">
        <v>534</v>
      </c>
      <c r="C2606" s="8">
        <v>14735000</v>
      </c>
      <c r="D2606" s="41">
        <v>14285000</v>
      </c>
      <c r="E2606" s="9">
        <v>14136683.84</v>
      </c>
      <c r="F2606" s="46" t="str">
        <f>IF(E2606&gt;D2606,E2606-D2606," ")</f>
        <v> </v>
      </c>
      <c r="G2606" s="47">
        <f>IF(D2606&gt;E2606,D2606-E2606," ")</f>
        <v>148316.16000000015</v>
      </c>
      <c r="H2606" s="50">
        <v>148316.16</v>
      </c>
    </row>
    <row r="2607" spans="1:8" ht="7.5" customHeight="1">
      <c r="A2607" s="66"/>
      <c r="B2607" s="7"/>
      <c r="C2607" s="8"/>
      <c r="D2607" s="41"/>
      <c r="E2607" s="9"/>
      <c r="F2607" s="9"/>
      <c r="G2607" s="78"/>
      <c r="H2607" s="50"/>
    </row>
    <row r="2608" spans="1:8" ht="12.75">
      <c r="A2608" s="66"/>
      <c r="B2608" s="17" t="s">
        <v>1264</v>
      </c>
      <c r="C2608" s="8"/>
      <c r="D2608" s="41"/>
      <c r="E2608" s="9"/>
      <c r="F2608" s="9"/>
      <c r="G2608" s="78"/>
      <c r="H2608" s="50"/>
    </row>
    <row r="2609" spans="1:8" ht="12.75">
      <c r="A2609" s="66" t="s">
        <v>1002</v>
      </c>
      <c r="B2609" s="7" t="s">
        <v>555</v>
      </c>
      <c r="C2609" s="8">
        <v>3000000</v>
      </c>
      <c r="D2609" s="41">
        <v>3125000</v>
      </c>
      <c r="E2609" s="9">
        <v>3122526.08</v>
      </c>
      <c r="F2609" s="46" t="str">
        <f aca="true" t="shared" si="156" ref="F2609:F2633">IF(E2609&gt;D2609,E2609-D2609," ")</f>
        <v> </v>
      </c>
      <c r="G2609" s="47">
        <f aca="true" t="shared" si="157" ref="G2609:G2633">IF(D2609&gt;E2609,D2609-E2609," ")</f>
        <v>2473.9199999999255</v>
      </c>
      <c r="H2609" s="50">
        <v>2473.92</v>
      </c>
    </row>
    <row r="2610" spans="1:8" ht="12.75">
      <c r="A2610" s="67" t="s">
        <v>538</v>
      </c>
      <c r="B2610" s="7" t="s">
        <v>579</v>
      </c>
      <c r="C2610" s="8">
        <v>10000</v>
      </c>
      <c r="D2610" s="41">
        <v>10000</v>
      </c>
      <c r="E2610" s="9">
        <v>7668</v>
      </c>
      <c r="F2610" s="46" t="str">
        <f t="shared" si="156"/>
        <v> </v>
      </c>
      <c r="G2610" s="47">
        <f t="shared" si="157"/>
        <v>2332</v>
      </c>
      <c r="H2610" s="50">
        <v>2332</v>
      </c>
    </row>
    <row r="2611" spans="1:8" ht="12.75">
      <c r="A2611" s="67" t="s">
        <v>1370</v>
      </c>
      <c r="B2611" s="7" t="s">
        <v>812</v>
      </c>
      <c r="C2611" s="8"/>
      <c r="D2611" s="41"/>
      <c r="E2611" s="9"/>
      <c r="F2611" s="46" t="str">
        <f t="shared" si="156"/>
        <v> </v>
      </c>
      <c r="G2611" s="47" t="str">
        <f t="shared" si="157"/>
        <v> </v>
      </c>
      <c r="H2611" s="50"/>
    </row>
    <row r="2612" spans="1:8" ht="12.75">
      <c r="A2612" s="67"/>
      <c r="B2612" s="7" t="s">
        <v>1380</v>
      </c>
      <c r="C2612" s="8">
        <v>80000</v>
      </c>
      <c r="D2612" s="41">
        <v>155000</v>
      </c>
      <c r="E2612" s="9">
        <v>93190</v>
      </c>
      <c r="F2612" s="46" t="str">
        <f t="shared" si="156"/>
        <v> </v>
      </c>
      <c r="G2612" s="47">
        <f t="shared" si="157"/>
        <v>61810</v>
      </c>
      <c r="H2612" s="50">
        <v>61810</v>
      </c>
    </row>
    <row r="2613" spans="1:8" ht="12.75">
      <c r="A2613" s="67" t="s">
        <v>539</v>
      </c>
      <c r="B2613" s="7" t="s">
        <v>556</v>
      </c>
      <c r="C2613" s="8">
        <v>10000</v>
      </c>
      <c r="D2613" s="41">
        <v>10000</v>
      </c>
      <c r="E2613" s="9">
        <v>878.13</v>
      </c>
      <c r="F2613" s="46" t="str">
        <f t="shared" si="156"/>
        <v> </v>
      </c>
      <c r="G2613" s="47">
        <f t="shared" si="157"/>
        <v>9121.87</v>
      </c>
      <c r="H2613" s="50">
        <v>9121.87</v>
      </c>
    </row>
    <row r="2614" spans="1:8" ht="12.75">
      <c r="A2614" s="67" t="s">
        <v>540</v>
      </c>
      <c r="B2614" s="7" t="s">
        <v>557</v>
      </c>
      <c r="C2614" s="8">
        <v>45000</v>
      </c>
      <c r="D2614" s="41">
        <v>45000</v>
      </c>
      <c r="E2614" s="9">
        <v>34030.52</v>
      </c>
      <c r="F2614" s="46" t="str">
        <f t="shared" si="156"/>
        <v> </v>
      </c>
      <c r="G2614" s="47">
        <f t="shared" si="157"/>
        <v>10969.480000000003</v>
      </c>
      <c r="H2614" s="50">
        <v>10969.48</v>
      </c>
    </row>
    <row r="2615" spans="1:8" ht="12.75">
      <c r="A2615" s="67" t="s">
        <v>541</v>
      </c>
      <c r="B2615" s="7" t="s">
        <v>558</v>
      </c>
      <c r="C2615" s="8">
        <v>210000</v>
      </c>
      <c r="D2615" s="41">
        <v>310000</v>
      </c>
      <c r="E2615" s="9">
        <v>293775.74</v>
      </c>
      <c r="F2615" s="46" t="str">
        <f t="shared" si="156"/>
        <v> </v>
      </c>
      <c r="G2615" s="47">
        <f t="shared" si="157"/>
        <v>16224.26000000001</v>
      </c>
      <c r="H2615" s="50">
        <v>16224.26</v>
      </c>
    </row>
    <row r="2616" spans="1:8" ht="12.75">
      <c r="A2616" s="67" t="s">
        <v>577</v>
      </c>
      <c r="B2616" s="7" t="s">
        <v>580</v>
      </c>
      <c r="C2616" s="8">
        <v>420000</v>
      </c>
      <c r="D2616" s="41">
        <v>420000</v>
      </c>
      <c r="E2616" s="9">
        <v>419989.2</v>
      </c>
      <c r="F2616" s="46" t="str">
        <f t="shared" si="156"/>
        <v> </v>
      </c>
      <c r="G2616" s="47">
        <f t="shared" si="157"/>
        <v>10.799999999988358</v>
      </c>
      <c r="H2616" s="50">
        <v>10.8</v>
      </c>
    </row>
    <row r="2617" spans="1:8" ht="12.75">
      <c r="A2617" s="67" t="s">
        <v>542</v>
      </c>
      <c r="B2617" s="7" t="s">
        <v>35</v>
      </c>
      <c r="C2617" s="8">
        <v>35000</v>
      </c>
      <c r="D2617" s="41">
        <v>35000</v>
      </c>
      <c r="E2617" s="9">
        <v>19585.95</v>
      </c>
      <c r="F2617" s="46" t="str">
        <f t="shared" si="156"/>
        <v> </v>
      </c>
      <c r="G2617" s="47">
        <f t="shared" si="157"/>
        <v>15414.05</v>
      </c>
      <c r="H2617" s="50">
        <v>15414.05</v>
      </c>
    </row>
    <row r="2618" spans="1:8" ht="12.75">
      <c r="A2618" s="67" t="s">
        <v>543</v>
      </c>
      <c r="B2618" s="7" t="s">
        <v>559</v>
      </c>
      <c r="C2618" s="8">
        <v>50000</v>
      </c>
      <c r="D2618" s="41">
        <v>50000</v>
      </c>
      <c r="E2618" s="9">
        <v>42697</v>
      </c>
      <c r="F2618" s="46" t="str">
        <f t="shared" si="156"/>
        <v> </v>
      </c>
      <c r="G2618" s="47">
        <f t="shared" si="157"/>
        <v>7303</v>
      </c>
      <c r="H2618" s="50">
        <v>7303</v>
      </c>
    </row>
    <row r="2619" spans="1:8" ht="12.75">
      <c r="A2619" s="67" t="s">
        <v>544</v>
      </c>
      <c r="B2619" s="7" t="s">
        <v>1353</v>
      </c>
      <c r="C2619" s="8"/>
      <c r="D2619" s="41"/>
      <c r="E2619" s="9"/>
      <c r="F2619" s="46" t="str">
        <f t="shared" si="156"/>
        <v> </v>
      </c>
      <c r="G2619" s="47" t="str">
        <f t="shared" si="157"/>
        <v> </v>
      </c>
      <c r="H2619" s="50"/>
    </row>
    <row r="2620" spans="1:8" ht="12.75">
      <c r="A2620" s="66"/>
      <c r="B2620" s="7" t="s">
        <v>790</v>
      </c>
      <c r="C2620" s="8">
        <v>40000</v>
      </c>
      <c r="D2620" s="41">
        <v>40000</v>
      </c>
      <c r="E2620" s="9">
        <v>38103.7</v>
      </c>
      <c r="F2620" s="46" t="str">
        <f t="shared" si="156"/>
        <v> </v>
      </c>
      <c r="G2620" s="47">
        <f t="shared" si="157"/>
        <v>1896.300000000003</v>
      </c>
      <c r="H2620" s="50">
        <v>1896.3</v>
      </c>
    </row>
    <row r="2621" spans="1:8" ht="12.75">
      <c r="A2621" s="67" t="s">
        <v>578</v>
      </c>
      <c r="B2621" s="7" t="s">
        <v>560</v>
      </c>
      <c r="C2621" s="8">
        <v>60000</v>
      </c>
      <c r="D2621" s="41">
        <v>60000</v>
      </c>
      <c r="E2621" s="9">
        <v>51440</v>
      </c>
      <c r="F2621" s="46" t="str">
        <f t="shared" si="156"/>
        <v> </v>
      </c>
      <c r="G2621" s="47">
        <f t="shared" si="157"/>
        <v>8560</v>
      </c>
      <c r="H2621" s="50">
        <v>8560</v>
      </c>
    </row>
    <row r="2622" spans="1:8" ht="12.75">
      <c r="A2622" s="67" t="s">
        <v>545</v>
      </c>
      <c r="B2622" s="7" t="s">
        <v>561</v>
      </c>
      <c r="C2622" s="8">
        <v>100000</v>
      </c>
      <c r="D2622" s="41">
        <v>100000</v>
      </c>
      <c r="E2622" s="9">
        <v>88772.5</v>
      </c>
      <c r="F2622" s="46" t="str">
        <f t="shared" si="156"/>
        <v> </v>
      </c>
      <c r="G2622" s="47">
        <f t="shared" si="157"/>
        <v>11227.5</v>
      </c>
      <c r="H2622" s="50">
        <v>11227.5</v>
      </c>
    </row>
    <row r="2623" spans="1:8" ht="12.75">
      <c r="A2623" s="67" t="s">
        <v>546</v>
      </c>
      <c r="B2623" s="7" t="s">
        <v>562</v>
      </c>
      <c r="C2623" s="8">
        <v>80000</v>
      </c>
      <c r="D2623" s="41">
        <v>20000</v>
      </c>
      <c r="E2623" s="9">
        <v>17173</v>
      </c>
      <c r="F2623" s="46" t="str">
        <f t="shared" si="156"/>
        <v> </v>
      </c>
      <c r="G2623" s="47">
        <f t="shared" si="157"/>
        <v>2827</v>
      </c>
      <c r="H2623" s="50">
        <v>2827</v>
      </c>
    </row>
    <row r="2624" spans="1:8" ht="12.75">
      <c r="A2624" s="67" t="s">
        <v>547</v>
      </c>
      <c r="B2624" s="7" t="s">
        <v>563</v>
      </c>
      <c r="C2624" s="8">
        <v>6000</v>
      </c>
      <c r="D2624" s="41">
        <v>6000</v>
      </c>
      <c r="E2624" s="9">
        <v>4072</v>
      </c>
      <c r="F2624" s="46" t="str">
        <f t="shared" si="156"/>
        <v> </v>
      </c>
      <c r="G2624" s="47">
        <f t="shared" si="157"/>
        <v>1928</v>
      </c>
      <c r="H2624" s="50">
        <v>1928</v>
      </c>
    </row>
    <row r="2625" spans="1:8" ht="12.75">
      <c r="A2625" s="67" t="s">
        <v>548</v>
      </c>
      <c r="B2625" s="7" t="s">
        <v>564</v>
      </c>
      <c r="C2625" s="8">
        <v>30000</v>
      </c>
      <c r="D2625" s="41">
        <v>30000</v>
      </c>
      <c r="E2625" s="9">
        <v>18018.95</v>
      </c>
      <c r="F2625" s="46" t="str">
        <f t="shared" si="156"/>
        <v> </v>
      </c>
      <c r="G2625" s="47">
        <f t="shared" si="157"/>
        <v>11981.05</v>
      </c>
      <c r="H2625" s="50">
        <v>11981.05</v>
      </c>
    </row>
    <row r="2626" spans="1:8" ht="12.75">
      <c r="A2626" s="67" t="s">
        <v>549</v>
      </c>
      <c r="B2626" s="7" t="s">
        <v>565</v>
      </c>
      <c r="C2626" s="8">
        <v>144000</v>
      </c>
      <c r="D2626" s="41">
        <v>144000</v>
      </c>
      <c r="E2626" s="9">
        <v>141340</v>
      </c>
      <c r="F2626" s="46" t="str">
        <f t="shared" si="156"/>
        <v> </v>
      </c>
      <c r="G2626" s="47">
        <f t="shared" si="157"/>
        <v>2660</v>
      </c>
      <c r="H2626" s="50">
        <v>2660</v>
      </c>
    </row>
    <row r="2627" spans="1:8" ht="12.75">
      <c r="A2627" s="67" t="s">
        <v>588</v>
      </c>
      <c r="B2627" s="7" t="s">
        <v>1385</v>
      </c>
      <c r="C2627" s="8">
        <v>105000</v>
      </c>
      <c r="D2627" s="41">
        <v>105000</v>
      </c>
      <c r="E2627" s="9">
        <v>102465</v>
      </c>
      <c r="F2627" s="46" t="str">
        <f t="shared" si="156"/>
        <v> </v>
      </c>
      <c r="G2627" s="47">
        <f t="shared" si="157"/>
        <v>2535</v>
      </c>
      <c r="H2627" s="50">
        <v>2535</v>
      </c>
    </row>
    <row r="2628" spans="1:8" ht="12.75">
      <c r="A2628" s="67" t="s">
        <v>551</v>
      </c>
      <c r="B2628" s="7" t="s">
        <v>567</v>
      </c>
      <c r="C2628" s="8">
        <v>10000</v>
      </c>
      <c r="D2628" s="41">
        <v>10000</v>
      </c>
      <c r="E2628" s="9">
        <v>0</v>
      </c>
      <c r="F2628" s="46" t="str">
        <f t="shared" si="156"/>
        <v> </v>
      </c>
      <c r="G2628" s="47">
        <f t="shared" si="157"/>
        <v>10000</v>
      </c>
      <c r="H2628" s="50">
        <v>10000</v>
      </c>
    </row>
    <row r="2629" spans="1:8" ht="12.75">
      <c r="A2629" s="67" t="s">
        <v>36</v>
      </c>
      <c r="B2629" s="7" t="s">
        <v>37</v>
      </c>
      <c r="C2629" s="8">
        <v>200000</v>
      </c>
      <c r="D2629" s="41">
        <v>105000</v>
      </c>
      <c r="E2629" s="9">
        <v>101690</v>
      </c>
      <c r="F2629" s="46" t="str">
        <f t="shared" si="156"/>
        <v> </v>
      </c>
      <c r="G2629" s="47">
        <f t="shared" si="157"/>
        <v>3310</v>
      </c>
      <c r="H2629" s="50">
        <v>3310</v>
      </c>
    </row>
    <row r="2630" spans="1:8" ht="12.75">
      <c r="A2630" s="67" t="s">
        <v>552</v>
      </c>
      <c r="B2630" s="7" t="s">
        <v>582</v>
      </c>
      <c r="C2630" s="8">
        <v>40000</v>
      </c>
      <c r="D2630" s="41">
        <v>240000</v>
      </c>
      <c r="E2630" s="9">
        <v>231494.25</v>
      </c>
      <c r="F2630" s="46" t="str">
        <f t="shared" si="156"/>
        <v> </v>
      </c>
      <c r="G2630" s="47">
        <f t="shared" si="157"/>
        <v>8505.75</v>
      </c>
      <c r="H2630" s="50">
        <v>8505.75</v>
      </c>
    </row>
    <row r="2631" spans="1:8" ht="12.75">
      <c r="A2631" s="67" t="s">
        <v>553</v>
      </c>
      <c r="B2631" s="7" t="s">
        <v>568</v>
      </c>
      <c r="C2631" s="8">
        <v>35000</v>
      </c>
      <c r="D2631" s="41">
        <v>50000</v>
      </c>
      <c r="E2631" s="9">
        <v>44843.91</v>
      </c>
      <c r="F2631" s="46" t="str">
        <f t="shared" si="156"/>
        <v> </v>
      </c>
      <c r="G2631" s="47">
        <f t="shared" si="157"/>
        <v>5156.0899999999965</v>
      </c>
      <c r="H2631" s="50">
        <v>5156.09</v>
      </c>
    </row>
    <row r="2632" spans="1:8" ht="12.75">
      <c r="A2632" s="67" t="s">
        <v>1327</v>
      </c>
      <c r="B2632" s="7" t="s">
        <v>1347</v>
      </c>
      <c r="C2632" s="8">
        <v>160000</v>
      </c>
      <c r="D2632" s="41">
        <v>160000</v>
      </c>
      <c r="E2632" s="9">
        <v>158520.29</v>
      </c>
      <c r="F2632" s="46" t="str">
        <f t="shared" si="156"/>
        <v> </v>
      </c>
      <c r="G2632" s="47">
        <f t="shared" si="157"/>
        <v>1479.7099999999919</v>
      </c>
      <c r="H2632" s="50">
        <v>1479.71</v>
      </c>
    </row>
    <row r="2633" spans="1:8" ht="12.75">
      <c r="A2633" s="67" t="s">
        <v>591</v>
      </c>
      <c r="B2633" s="7" t="s">
        <v>1029</v>
      </c>
      <c r="C2633" s="8">
        <v>1500000</v>
      </c>
      <c r="D2633" s="41">
        <v>1500000</v>
      </c>
      <c r="E2633" s="9">
        <v>1500000</v>
      </c>
      <c r="F2633" s="46" t="str">
        <f t="shared" si="156"/>
        <v> </v>
      </c>
      <c r="G2633" s="47" t="str">
        <f t="shared" si="157"/>
        <v> </v>
      </c>
      <c r="H2633" s="50">
        <v>0</v>
      </c>
    </row>
    <row r="2634" spans="1:9" ht="12.75">
      <c r="A2634" s="64"/>
      <c r="B2634" s="14" t="s">
        <v>458</v>
      </c>
      <c r="C2634" s="8">
        <v>21105000</v>
      </c>
      <c r="D2634" s="44">
        <f>SUM(D2606:D2633)</f>
        <v>21015000</v>
      </c>
      <c r="E2634" s="22">
        <f>SUM(E2606:E2633)</f>
        <v>20668958.059999995</v>
      </c>
      <c r="F2634" s="22"/>
      <c r="G2634" s="61">
        <f>SUM(G2606:G2633)</f>
        <v>346041.94000000006</v>
      </c>
      <c r="H2634" s="73">
        <f>SUM(H2606:H2633)</f>
        <v>346041.94000000006</v>
      </c>
      <c r="I2634" s="9">
        <v>20668958.06</v>
      </c>
    </row>
    <row r="2635" spans="1:8" ht="12.75">
      <c r="A2635" s="2"/>
      <c r="B2635" s="54"/>
      <c r="C2635" s="1"/>
      <c r="D2635" s="45"/>
      <c r="E2635" s="4"/>
      <c r="F2635" s="4"/>
      <c r="G2635" s="4"/>
      <c r="H2635" s="50"/>
    </row>
    <row r="2636" spans="1:8" ht="12.75">
      <c r="A2636" s="64"/>
      <c r="B2636" s="14"/>
      <c r="C2636" s="8"/>
      <c r="D2636" s="41"/>
      <c r="E2636" s="9"/>
      <c r="F2636" s="9"/>
      <c r="G2636" s="78"/>
      <c r="H2636" s="50"/>
    </row>
    <row r="2637" spans="1:8" ht="12.75">
      <c r="A2637" s="64"/>
      <c r="B2637" s="17" t="s">
        <v>448</v>
      </c>
      <c r="C2637" s="8"/>
      <c r="D2637" s="41"/>
      <c r="E2637" s="9"/>
      <c r="F2637" s="9"/>
      <c r="G2637" s="78"/>
      <c r="H2637" s="50"/>
    </row>
    <row r="2638" spans="1:8" ht="12.75">
      <c r="A2638" s="64"/>
      <c r="B2638" s="17" t="s">
        <v>449</v>
      </c>
      <c r="C2638" s="8"/>
      <c r="D2638" s="41"/>
      <c r="E2638" s="9"/>
      <c r="F2638" s="9"/>
      <c r="G2638" s="78"/>
      <c r="H2638" s="50"/>
    </row>
    <row r="2639" spans="1:8" ht="12.75">
      <c r="A2639" s="64"/>
      <c r="B2639" s="17" t="s">
        <v>450</v>
      </c>
      <c r="C2639" s="8"/>
      <c r="D2639" s="41"/>
      <c r="E2639" s="9"/>
      <c r="F2639" s="9"/>
      <c r="G2639" s="78"/>
      <c r="H2639" s="50"/>
    </row>
    <row r="2640" spans="1:8" ht="12.75">
      <c r="A2640" s="64"/>
      <c r="B2640" s="17" t="s">
        <v>1460</v>
      </c>
      <c r="C2640" s="8"/>
      <c r="D2640" s="41"/>
      <c r="E2640" s="9"/>
      <c r="F2640" s="9"/>
      <c r="G2640" s="78"/>
      <c r="H2640" s="50"/>
    </row>
    <row r="2641" spans="1:8" ht="12.75">
      <c r="A2641" s="64"/>
      <c r="B2641" s="14"/>
      <c r="C2641" s="8"/>
      <c r="D2641" s="41"/>
      <c r="E2641" s="9"/>
      <c r="F2641" s="9"/>
      <c r="G2641" s="78"/>
      <c r="H2641" s="50"/>
    </row>
    <row r="2642" spans="1:8" ht="12.75">
      <c r="A2642" s="64"/>
      <c r="B2642" s="17" t="s">
        <v>459</v>
      </c>
      <c r="C2642" s="8"/>
      <c r="D2642" s="41"/>
      <c r="E2642" s="9"/>
      <c r="F2642" s="9"/>
      <c r="G2642" s="78"/>
      <c r="H2642" s="50"/>
    </row>
    <row r="2643" spans="1:8" ht="12.75">
      <c r="A2643" s="64"/>
      <c r="B2643" s="7"/>
      <c r="C2643" s="8"/>
      <c r="D2643" s="41"/>
      <c r="E2643" s="9"/>
      <c r="F2643" s="9"/>
      <c r="G2643" s="78"/>
      <c r="H2643" s="50"/>
    </row>
    <row r="2644" spans="1:8" ht="12.75">
      <c r="A2644" s="64"/>
      <c r="B2644" s="17" t="s">
        <v>1263</v>
      </c>
      <c r="C2644" s="8"/>
      <c r="D2644" s="41"/>
      <c r="E2644" s="9"/>
      <c r="F2644" s="9"/>
      <c r="G2644" s="78"/>
      <c r="H2644" s="50"/>
    </row>
    <row r="2645" spans="1:8" ht="12.75">
      <c r="A2645" s="66" t="s">
        <v>38</v>
      </c>
      <c r="B2645" s="7" t="s">
        <v>534</v>
      </c>
      <c r="C2645" s="8">
        <v>7800000</v>
      </c>
      <c r="D2645" s="41">
        <v>7800000</v>
      </c>
      <c r="E2645" s="9">
        <v>7582183.32</v>
      </c>
      <c r="F2645" s="46" t="str">
        <f>IF(E2645&gt;D2645,E2645-D2645," ")</f>
        <v> </v>
      </c>
      <c r="G2645" s="47">
        <f>IF(D2645&gt;E2645,D2645-E2645," ")</f>
        <v>217816.6799999997</v>
      </c>
      <c r="H2645" s="50">
        <v>217816.68</v>
      </c>
    </row>
    <row r="2646" spans="1:8" ht="12.75">
      <c r="A2646" s="64"/>
      <c r="B2646" s="7"/>
      <c r="C2646" s="8"/>
      <c r="D2646" s="41"/>
      <c r="E2646" s="9"/>
      <c r="F2646" s="9"/>
      <c r="G2646" s="78"/>
      <c r="H2646" s="50"/>
    </row>
    <row r="2647" spans="1:8" ht="12.75">
      <c r="A2647" s="64"/>
      <c r="B2647" s="17" t="s">
        <v>1264</v>
      </c>
      <c r="C2647" s="8"/>
      <c r="D2647" s="41"/>
      <c r="E2647" s="9"/>
      <c r="F2647" s="9"/>
      <c r="G2647" s="78"/>
      <c r="H2647" s="50"/>
    </row>
    <row r="2648" spans="1:8" ht="12.75">
      <c r="A2648" s="66" t="s">
        <v>39</v>
      </c>
      <c r="B2648" s="7" t="s">
        <v>555</v>
      </c>
      <c r="C2648" s="8">
        <v>750000</v>
      </c>
      <c r="D2648" s="41">
        <v>850000</v>
      </c>
      <c r="E2648" s="9">
        <v>848252.8</v>
      </c>
      <c r="F2648" s="46" t="str">
        <f aca="true" t="shared" si="158" ref="F2648:F2660">IF(E2648&gt;D2648,E2648-D2648," ")</f>
        <v> </v>
      </c>
      <c r="G2648" s="47">
        <f aca="true" t="shared" si="159" ref="G2648:G2660">IF(D2648&gt;E2648,D2648-E2648," ")</f>
        <v>1747.1999999999534</v>
      </c>
      <c r="H2648" s="50">
        <v>1747.2</v>
      </c>
    </row>
    <row r="2649" spans="1:8" ht="12.75">
      <c r="A2649" s="67" t="s">
        <v>1370</v>
      </c>
      <c r="B2649" s="7" t="s">
        <v>812</v>
      </c>
      <c r="C2649" s="8"/>
      <c r="D2649" s="41"/>
      <c r="E2649" s="9"/>
      <c r="F2649" s="46" t="str">
        <f t="shared" si="158"/>
        <v> </v>
      </c>
      <c r="G2649" s="47" t="str">
        <f t="shared" si="159"/>
        <v> </v>
      </c>
      <c r="H2649" s="50"/>
    </row>
    <row r="2650" spans="1:8" ht="12.75">
      <c r="A2650" s="67"/>
      <c r="B2650" s="7" t="s">
        <v>1380</v>
      </c>
      <c r="C2650" s="8">
        <v>50000</v>
      </c>
      <c r="D2650" s="41">
        <v>50000</v>
      </c>
      <c r="E2650" s="9">
        <v>42750</v>
      </c>
      <c r="F2650" s="46" t="str">
        <f t="shared" si="158"/>
        <v> </v>
      </c>
      <c r="G2650" s="47">
        <f t="shared" si="159"/>
        <v>7250</v>
      </c>
      <c r="H2650" s="50">
        <v>7250</v>
      </c>
    </row>
    <row r="2651" spans="1:8" ht="12.75">
      <c r="A2651" s="67" t="s">
        <v>540</v>
      </c>
      <c r="B2651" s="7" t="s">
        <v>557</v>
      </c>
      <c r="C2651" s="8">
        <v>15000</v>
      </c>
      <c r="D2651" s="41">
        <v>15000</v>
      </c>
      <c r="E2651" s="9">
        <v>10120.2</v>
      </c>
      <c r="F2651" s="46" t="str">
        <f t="shared" si="158"/>
        <v> </v>
      </c>
      <c r="G2651" s="47">
        <f t="shared" si="159"/>
        <v>4879.799999999999</v>
      </c>
      <c r="H2651" s="50">
        <v>4879.8</v>
      </c>
    </row>
    <row r="2652" spans="1:8" ht="12.75">
      <c r="A2652" s="67" t="s">
        <v>541</v>
      </c>
      <c r="B2652" s="7" t="s">
        <v>558</v>
      </c>
      <c r="C2652" s="8">
        <v>55000</v>
      </c>
      <c r="D2652" s="41">
        <v>205000</v>
      </c>
      <c r="E2652" s="9">
        <v>204619</v>
      </c>
      <c r="F2652" s="46" t="str">
        <f t="shared" si="158"/>
        <v> </v>
      </c>
      <c r="G2652" s="47">
        <f t="shared" si="159"/>
        <v>381</v>
      </c>
      <c r="H2652" s="50">
        <v>381</v>
      </c>
    </row>
    <row r="2653" spans="1:8" ht="12.75">
      <c r="A2653" s="67" t="s">
        <v>544</v>
      </c>
      <c r="B2653" s="7" t="s">
        <v>1353</v>
      </c>
      <c r="C2653" s="8"/>
      <c r="D2653" s="41"/>
      <c r="E2653" s="9"/>
      <c r="F2653" s="46" t="str">
        <f t="shared" si="158"/>
        <v> </v>
      </c>
      <c r="G2653" s="47" t="str">
        <f t="shared" si="159"/>
        <v> </v>
      </c>
      <c r="H2653" s="50"/>
    </row>
    <row r="2654" spans="1:8" ht="12.75">
      <c r="A2654" s="66"/>
      <c r="B2654" s="7" t="s">
        <v>790</v>
      </c>
      <c r="C2654" s="8">
        <v>30000</v>
      </c>
      <c r="D2654" s="41">
        <v>30000</v>
      </c>
      <c r="E2654" s="9">
        <v>1320</v>
      </c>
      <c r="F2654" s="46" t="str">
        <f t="shared" si="158"/>
        <v> </v>
      </c>
      <c r="G2654" s="47">
        <f t="shared" si="159"/>
        <v>28680</v>
      </c>
      <c r="H2654" s="50">
        <v>28680</v>
      </c>
    </row>
    <row r="2655" spans="1:8" ht="12.75">
      <c r="A2655" s="67" t="s">
        <v>545</v>
      </c>
      <c r="B2655" s="7" t="s">
        <v>561</v>
      </c>
      <c r="C2655" s="8">
        <v>50000</v>
      </c>
      <c r="D2655" s="41">
        <v>50000</v>
      </c>
      <c r="E2655" s="9">
        <v>37145</v>
      </c>
      <c r="F2655" s="46" t="str">
        <f t="shared" si="158"/>
        <v> </v>
      </c>
      <c r="G2655" s="47">
        <f t="shared" si="159"/>
        <v>12855</v>
      </c>
      <c r="H2655" s="50">
        <v>12855</v>
      </c>
    </row>
    <row r="2656" spans="1:8" ht="12.75">
      <c r="A2656" s="67" t="s">
        <v>546</v>
      </c>
      <c r="B2656" s="7" t="s">
        <v>562</v>
      </c>
      <c r="C2656" s="8">
        <v>200000</v>
      </c>
      <c r="D2656" s="41">
        <v>135000</v>
      </c>
      <c r="E2656" s="9">
        <v>112705</v>
      </c>
      <c r="F2656" s="46" t="str">
        <f t="shared" si="158"/>
        <v> </v>
      </c>
      <c r="G2656" s="47">
        <f t="shared" si="159"/>
        <v>22295</v>
      </c>
      <c r="H2656" s="50">
        <v>22295</v>
      </c>
    </row>
    <row r="2657" spans="1:8" ht="12.75">
      <c r="A2657" s="67" t="s">
        <v>547</v>
      </c>
      <c r="B2657" s="7" t="s">
        <v>563</v>
      </c>
      <c r="C2657" s="8">
        <v>140000</v>
      </c>
      <c r="D2657" s="41">
        <v>180000</v>
      </c>
      <c r="E2657" s="9">
        <v>176083</v>
      </c>
      <c r="F2657" s="46" t="str">
        <f t="shared" si="158"/>
        <v> </v>
      </c>
      <c r="G2657" s="47">
        <f t="shared" si="159"/>
        <v>3917</v>
      </c>
      <c r="H2657" s="50">
        <v>3917</v>
      </c>
    </row>
    <row r="2658" spans="1:8" ht="12.75">
      <c r="A2658" s="67" t="s">
        <v>548</v>
      </c>
      <c r="B2658" s="7" t="s">
        <v>564</v>
      </c>
      <c r="C2658" s="8">
        <v>5000</v>
      </c>
      <c r="D2658" s="41">
        <v>5000</v>
      </c>
      <c r="E2658" s="9">
        <v>1970</v>
      </c>
      <c r="F2658" s="46" t="str">
        <f t="shared" si="158"/>
        <v> </v>
      </c>
      <c r="G2658" s="47">
        <f t="shared" si="159"/>
        <v>3030</v>
      </c>
      <c r="H2658" s="50">
        <v>3030</v>
      </c>
    </row>
    <row r="2659" spans="1:8" ht="12.75">
      <c r="A2659" s="67" t="s">
        <v>553</v>
      </c>
      <c r="B2659" s="7" t="s">
        <v>568</v>
      </c>
      <c r="C2659" s="8">
        <v>5000</v>
      </c>
      <c r="D2659" s="41">
        <v>5000</v>
      </c>
      <c r="E2659" s="9">
        <v>1760</v>
      </c>
      <c r="F2659" s="46" t="str">
        <f t="shared" si="158"/>
        <v> </v>
      </c>
      <c r="G2659" s="47">
        <f t="shared" si="159"/>
        <v>3240</v>
      </c>
      <c r="H2659" s="50">
        <v>3240</v>
      </c>
    </row>
    <row r="2660" spans="1:8" ht="12.75">
      <c r="A2660" s="67" t="s">
        <v>1327</v>
      </c>
      <c r="B2660" s="7" t="s">
        <v>1347</v>
      </c>
      <c r="C2660" s="8">
        <v>650000</v>
      </c>
      <c r="D2660" s="41">
        <v>805000</v>
      </c>
      <c r="E2660" s="9">
        <v>797869.03</v>
      </c>
      <c r="F2660" s="46" t="str">
        <f t="shared" si="158"/>
        <v> </v>
      </c>
      <c r="G2660" s="47">
        <f t="shared" si="159"/>
        <v>7130.969999999972</v>
      </c>
      <c r="H2660" s="50">
        <v>7130.97</v>
      </c>
    </row>
    <row r="2661" spans="1:8" ht="12.75">
      <c r="A2661" s="67"/>
      <c r="B2661" s="7"/>
      <c r="C2661" s="8"/>
      <c r="D2661" s="41"/>
      <c r="E2661" s="9"/>
      <c r="F2661" s="9"/>
      <c r="G2661" s="78"/>
      <c r="H2661" s="50"/>
    </row>
    <row r="2662" spans="1:8" ht="12.75">
      <c r="A2662" s="67"/>
      <c r="B2662" s="14" t="s">
        <v>40</v>
      </c>
      <c r="C2662" s="8"/>
      <c r="D2662" s="42"/>
      <c r="E2662" s="23"/>
      <c r="F2662" s="23"/>
      <c r="G2662" s="79"/>
      <c r="H2662" s="71"/>
    </row>
    <row r="2663" spans="1:9" ht="12.75">
      <c r="A2663" s="67"/>
      <c r="B2663" s="14" t="s">
        <v>41</v>
      </c>
      <c r="C2663" s="8">
        <v>9750000</v>
      </c>
      <c r="D2663" s="43">
        <f>SUM(D2645:D2662)</f>
        <v>10130000</v>
      </c>
      <c r="E2663" s="21">
        <f>SUM(E2645:E2662)</f>
        <v>9816777.35</v>
      </c>
      <c r="F2663" s="21"/>
      <c r="G2663" s="80">
        <f>SUM(G2645:G2662)</f>
        <v>313222.6499999996</v>
      </c>
      <c r="H2663" s="72">
        <f>SUM(H2645:H2662)</f>
        <v>313222.64999999997</v>
      </c>
      <c r="I2663" s="9">
        <v>9816777.35</v>
      </c>
    </row>
    <row r="2664" spans="1:9" ht="12.75">
      <c r="A2664" s="67"/>
      <c r="B2664" s="14" t="s">
        <v>42</v>
      </c>
      <c r="C2664" s="8"/>
      <c r="D2664" s="42"/>
      <c r="E2664" s="23"/>
      <c r="F2664" s="23"/>
      <c r="G2664" s="79"/>
      <c r="H2664" s="71"/>
      <c r="I2664" s="9"/>
    </row>
    <row r="2665" spans="1:9" ht="12.75">
      <c r="A2665" s="67"/>
      <c r="B2665" s="14" t="s">
        <v>449</v>
      </c>
      <c r="C2665" s="8">
        <v>6009895000</v>
      </c>
      <c r="D2665" s="41"/>
      <c r="E2665" s="9"/>
      <c r="F2665" s="9"/>
      <c r="G2665" s="78"/>
      <c r="H2665" s="50"/>
      <c r="I2665" s="9">
        <v>6132029346.52</v>
      </c>
    </row>
    <row r="2666" spans="1:8" ht="12.75">
      <c r="A2666" s="67"/>
      <c r="B2666" s="14" t="s">
        <v>450</v>
      </c>
      <c r="C2666" s="8"/>
      <c r="D2666" s="41"/>
      <c r="E2666" s="9"/>
      <c r="F2666" s="9"/>
      <c r="G2666" s="78"/>
      <c r="H2666" s="50"/>
    </row>
    <row r="2667" spans="1:8" ht="12.75">
      <c r="A2667" s="64"/>
      <c r="B2667" s="14" t="s">
        <v>1459</v>
      </c>
      <c r="C2667" s="8"/>
      <c r="D2667" s="43">
        <f>D2484+D2549+D2575+D2601+D2634+D2663</f>
        <v>6012225000</v>
      </c>
      <c r="E2667" s="21">
        <f>E2484+E2549+E2575+E2601+E2634+E2663</f>
        <v>6132029346.52</v>
      </c>
      <c r="F2667" s="21">
        <f>F2484+F2549+F2575+F2601+F2634+F2663</f>
        <v>132362039.18999988</v>
      </c>
      <c r="G2667" s="80">
        <f>G2484+G2549+G2575+G2601+G2634+G2663</f>
        <v>12557692.670000006</v>
      </c>
      <c r="H2667" s="72">
        <f>H2484+H2549+H2575+H2601+H2634+H2663</f>
        <v>-119804346.52</v>
      </c>
    </row>
    <row r="2668" spans="1:8" ht="12.75">
      <c r="A2668" s="64"/>
      <c r="B2668" s="15" t="s">
        <v>460</v>
      </c>
      <c r="C2668" s="8"/>
      <c r="D2668" s="41"/>
      <c r="E2668" s="9"/>
      <c r="F2668" s="83">
        <f>IF(E2667&gt;D2667,E2667-D2667," ")</f>
        <v>119804346.52000046</v>
      </c>
      <c r="G2668" s="57" t="str">
        <f>IF(D2667&gt;E2667,D2667-E2667," ")</f>
        <v> </v>
      </c>
      <c r="H2668" s="50">
        <f>F2667-G2667</f>
        <v>119804346.51999988</v>
      </c>
    </row>
    <row r="2669" spans="1:8" ht="12.75">
      <c r="A2669" s="64"/>
      <c r="B2669" s="7"/>
      <c r="C2669" s="8"/>
      <c r="D2669" s="41"/>
      <c r="E2669" s="9"/>
      <c r="F2669" s="9"/>
      <c r="G2669" s="78"/>
      <c r="H2669" s="50"/>
    </row>
    <row r="2670" spans="1:8" ht="12.75">
      <c r="A2670" s="64"/>
      <c r="B2670" s="17" t="s">
        <v>43</v>
      </c>
      <c r="C2670" s="8"/>
      <c r="D2670" s="41"/>
      <c r="E2670" s="9"/>
      <c r="F2670" s="9"/>
      <c r="G2670" s="78"/>
      <c r="H2670" s="50"/>
    </row>
    <row r="2671" spans="1:8" ht="12.75">
      <c r="A2671" s="64"/>
      <c r="B2671" s="17" t="s">
        <v>1464</v>
      </c>
      <c r="C2671" s="8"/>
      <c r="D2671" s="41"/>
      <c r="E2671" s="9"/>
      <c r="F2671" s="9"/>
      <c r="G2671" s="78"/>
      <c r="H2671" s="50"/>
    </row>
    <row r="2672" spans="1:8" ht="12.75">
      <c r="A2672" s="64"/>
      <c r="B2672" s="17" t="s">
        <v>44</v>
      </c>
      <c r="C2672" s="8"/>
      <c r="D2672" s="41"/>
      <c r="E2672" s="9"/>
      <c r="F2672" s="9"/>
      <c r="G2672" s="78"/>
      <c r="H2672" s="50"/>
    </row>
    <row r="2673" spans="1:8" ht="12.75">
      <c r="A2673" s="64"/>
      <c r="B2673" s="7"/>
      <c r="C2673" s="8"/>
      <c r="D2673" s="41"/>
      <c r="E2673" s="9"/>
      <c r="F2673" s="9"/>
      <c r="G2673" s="78"/>
      <c r="H2673" s="50"/>
    </row>
    <row r="2674" spans="1:8" ht="12.75">
      <c r="A2674" s="64"/>
      <c r="B2674" s="17" t="s">
        <v>1263</v>
      </c>
      <c r="C2674" s="8"/>
      <c r="D2674" s="41"/>
      <c r="E2674" s="9"/>
      <c r="F2674" s="9"/>
      <c r="G2674" s="78"/>
      <c r="H2674" s="50"/>
    </row>
    <row r="2675" spans="1:8" ht="12.75">
      <c r="A2675" s="66" t="s">
        <v>45</v>
      </c>
      <c r="B2675" s="7" t="s">
        <v>534</v>
      </c>
      <c r="C2675" s="8">
        <v>278180000</v>
      </c>
      <c r="D2675" s="41">
        <v>269670000</v>
      </c>
      <c r="E2675" s="9">
        <v>252621957.63</v>
      </c>
      <c r="F2675" s="46" t="str">
        <f>IF(E2675&gt;D2675,E2675-D2675," ")</f>
        <v> </v>
      </c>
      <c r="G2675" s="47">
        <f>IF(D2675&gt;E2675,D2675-E2675," ")</f>
        <v>17048042.370000005</v>
      </c>
      <c r="H2675" s="50">
        <v>17048042.37</v>
      </c>
    </row>
    <row r="2676" spans="1:8" ht="12.75">
      <c r="A2676" s="66"/>
      <c r="B2676" s="7"/>
      <c r="C2676" s="8"/>
      <c r="D2676" s="41"/>
      <c r="E2676" s="9"/>
      <c r="F2676" s="9"/>
      <c r="G2676" s="78"/>
      <c r="H2676" s="50"/>
    </row>
    <row r="2677" spans="1:8" ht="12.75">
      <c r="A2677" s="66"/>
      <c r="B2677" s="17" t="s">
        <v>1264</v>
      </c>
      <c r="C2677" s="8"/>
      <c r="D2677" s="41"/>
      <c r="E2677" s="9"/>
      <c r="F2677" s="9"/>
      <c r="G2677" s="78"/>
      <c r="H2677" s="50"/>
    </row>
    <row r="2678" spans="1:8" ht="12.75">
      <c r="A2678" s="66" t="s">
        <v>46</v>
      </c>
      <c r="B2678" s="7" t="s">
        <v>554</v>
      </c>
      <c r="C2678" s="8">
        <v>190000</v>
      </c>
      <c r="D2678" s="41">
        <v>150000</v>
      </c>
      <c r="E2678" s="9">
        <v>106660.12</v>
      </c>
      <c r="F2678" s="46" t="str">
        <f aca="true" t="shared" si="160" ref="F2678:F2690">IF(E2678&gt;D2678,E2678-D2678," ")</f>
        <v> </v>
      </c>
      <c r="G2678" s="47">
        <f aca="true" t="shared" si="161" ref="G2678:G2690">IF(D2678&gt;E2678,D2678-E2678," ")</f>
        <v>43339.880000000005</v>
      </c>
      <c r="H2678" s="50">
        <v>43339.88</v>
      </c>
    </row>
    <row r="2679" spans="1:8" ht="12.75">
      <c r="A2679" s="67" t="s">
        <v>536</v>
      </c>
      <c r="B2679" s="7" t="s">
        <v>555</v>
      </c>
      <c r="C2679" s="8">
        <v>31200000</v>
      </c>
      <c r="D2679" s="41">
        <v>31500000</v>
      </c>
      <c r="E2679" s="9">
        <v>31500000</v>
      </c>
      <c r="F2679" s="46" t="str">
        <f t="shared" si="160"/>
        <v> </v>
      </c>
      <c r="G2679" s="47" t="str">
        <f t="shared" si="161"/>
        <v> </v>
      </c>
      <c r="H2679" s="50">
        <v>0</v>
      </c>
    </row>
    <row r="2680" spans="1:8" ht="12.75">
      <c r="A2680" s="67" t="s">
        <v>538</v>
      </c>
      <c r="B2680" s="7" t="s">
        <v>579</v>
      </c>
      <c r="C2680" s="8">
        <v>250000</v>
      </c>
      <c r="D2680" s="41">
        <v>250000</v>
      </c>
      <c r="E2680" s="9">
        <v>244109.33</v>
      </c>
      <c r="F2680" s="46" t="str">
        <f t="shared" si="160"/>
        <v> </v>
      </c>
      <c r="G2680" s="47">
        <f t="shared" si="161"/>
        <v>5890.670000000013</v>
      </c>
      <c r="H2680" s="50">
        <v>5890.67</v>
      </c>
    </row>
    <row r="2681" spans="1:8" ht="12.75">
      <c r="A2681" s="67" t="s">
        <v>1370</v>
      </c>
      <c r="B2681" s="7" t="s">
        <v>73</v>
      </c>
      <c r="C2681" s="8"/>
      <c r="D2681" s="41"/>
      <c r="E2681" s="9"/>
      <c r="F2681" s="46" t="str">
        <f t="shared" si="160"/>
        <v> </v>
      </c>
      <c r="G2681" s="47" t="str">
        <f t="shared" si="161"/>
        <v> </v>
      </c>
      <c r="H2681" s="50"/>
    </row>
    <row r="2682" spans="1:8" ht="12.75">
      <c r="A2682" s="67"/>
      <c r="B2682" s="7" t="s">
        <v>34</v>
      </c>
      <c r="C2682" s="8">
        <v>10</v>
      </c>
      <c r="D2682" s="41">
        <v>10</v>
      </c>
      <c r="E2682" s="9">
        <v>0</v>
      </c>
      <c r="F2682" s="46" t="str">
        <f t="shared" si="160"/>
        <v> </v>
      </c>
      <c r="G2682" s="47">
        <f t="shared" si="161"/>
        <v>10</v>
      </c>
      <c r="H2682" s="50">
        <v>10</v>
      </c>
    </row>
    <row r="2683" spans="1:8" ht="12.75">
      <c r="A2683" s="67" t="s">
        <v>539</v>
      </c>
      <c r="B2683" s="7" t="s">
        <v>556</v>
      </c>
      <c r="C2683" s="8">
        <v>5999990</v>
      </c>
      <c r="D2683" s="41">
        <v>13499990</v>
      </c>
      <c r="E2683" s="9">
        <v>13494383.14</v>
      </c>
      <c r="F2683" s="46" t="str">
        <f t="shared" si="160"/>
        <v> </v>
      </c>
      <c r="G2683" s="47">
        <f t="shared" si="161"/>
        <v>5606.859999999404</v>
      </c>
      <c r="H2683" s="50">
        <v>5606.86</v>
      </c>
    </row>
    <row r="2684" spans="1:8" ht="12.75">
      <c r="A2684" s="67" t="s">
        <v>540</v>
      </c>
      <c r="B2684" s="7" t="s">
        <v>557</v>
      </c>
      <c r="C2684" s="8">
        <v>800000</v>
      </c>
      <c r="D2684" s="41">
        <v>1100000</v>
      </c>
      <c r="E2684" s="9">
        <v>1088928.34</v>
      </c>
      <c r="F2684" s="46" t="str">
        <f t="shared" si="160"/>
        <v> </v>
      </c>
      <c r="G2684" s="47">
        <f t="shared" si="161"/>
        <v>11071.659999999916</v>
      </c>
      <c r="H2684" s="50">
        <v>11071.66</v>
      </c>
    </row>
    <row r="2685" spans="1:8" ht="12.75">
      <c r="A2685" s="67" t="s">
        <v>541</v>
      </c>
      <c r="B2685" s="7" t="s">
        <v>558</v>
      </c>
      <c r="C2685" s="8">
        <v>2100000</v>
      </c>
      <c r="D2685" s="41">
        <v>3140000</v>
      </c>
      <c r="E2685" s="9">
        <v>3059900.61</v>
      </c>
      <c r="F2685" s="46" t="str">
        <f t="shared" si="160"/>
        <v> </v>
      </c>
      <c r="G2685" s="47">
        <f t="shared" si="161"/>
        <v>80099.39000000013</v>
      </c>
      <c r="H2685" s="50">
        <v>80099.39</v>
      </c>
    </row>
    <row r="2686" spans="1:8" ht="12.75">
      <c r="A2686" s="67" t="s">
        <v>577</v>
      </c>
      <c r="B2686" s="7" t="s">
        <v>580</v>
      </c>
      <c r="C2686" s="8">
        <v>7700000</v>
      </c>
      <c r="D2686" s="41">
        <v>8745000</v>
      </c>
      <c r="E2686" s="9">
        <v>8707956.16</v>
      </c>
      <c r="F2686" s="46" t="str">
        <f t="shared" si="160"/>
        <v> </v>
      </c>
      <c r="G2686" s="47">
        <f t="shared" si="161"/>
        <v>37043.83999999985</v>
      </c>
      <c r="H2686" s="50">
        <v>37043.84</v>
      </c>
    </row>
    <row r="2687" spans="1:8" ht="12.75">
      <c r="A2687" s="67" t="s">
        <v>542</v>
      </c>
      <c r="B2687" s="7" t="s">
        <v>35</v>
      </c>
      <c r="C2687" s="8">
        <v>5400000</v>
      </c>
      <c r="D2687" s="41">
        <v>5700000</v>
      </c>
      <c r="E2687" s="9">
        <v>5687598.64</v>
      </c>
      <c r="F2687" s="46" t="str">
        <f t="shared" si="160"/>
        <v> </v>
      </c>
      <c r="G2687" s="47">
        <f t="shared" si="161"/>
        <v>12401.360000000335</v>
      </c>
      <c r="H2687" s="50">
        <v>12401.36</v>
      </c>
    </row>
    <row r="2688" spans="1:8" ht="12.75">
      <c r="A2688" s="67" t="s">
        <v>543</v>
      </c>
      <c r="B2688" s="7" t="s">
        <v>559</v>
      </c>
      <c r="C2688" s="8">
        <v>400000</v>
      </c>
      <c r="D2688" s="41">
        <v>700000</v>
      </c>
      <c r="E2688" s="9">
        <v>696556.6</v>
      </c>
      <c r="F2688" s="46" t="str">
        <f t="shared" si="160"/>
        <v> </v>
      </c>
      <c r="G2688" s="47">
        <f t="shared" si="161"/>
        <v>3443.4000000000233</v>
      </c>
      <c r="H2688" s="50">
        <v>3443.4</v>
      </c>
    </row>
    <row r="2689" spans="1:8" ht="12.75">
      <c r="A2689" s="67" t="s">
        <v>544</v>
      </c>
      <c r="B2689" s="7" t="s">
        <v>1353</v>
      </c>
      <c r="C2689" s="8"/>
      <c r="D2689" s="41"/>
      <c r="E2689" s="9"/>
      <c r="F2689" s="46" t="str">
        <f t="shared" si="160"/>
        <v> </v>
      </c>
      <c r="G2689" s="47" t="str">
        <f t="shared" si="161"/>
        <v> </v>
      </c>
      <c r="H2689" s="50"/>
    </row>
    <row r="2690" spans="1:8" ht="12.75">
      <c r="A2690" s="66"/>
      <c r="B2690" s="7" t="s">
        <v>790</v>
      </c>
      <c r="C2690" s="8">
        <v>6860000</v>
      </c>
      <c r="D2690" s="41">
        <v>10150000</v>
      </c>
      <c r="E2690" s="9">
        <v>9990812.28</v>
      </c>
      <c r="F2690" s="46" t="str">
        <f t="shared" si="160"/>
        <v> </v>
      </c>
      <c r="G2690" s="47">
        <f t="shared" si="161"/>
        <v>159187.72000000067</v>
      </c>
      <c r="H2690" s="50">
        <v>159187.72</v>
      </c>
    </row>
    <row r="2691" spans="1:8" ht="12.75">
      <c r="A2691" s="66"/>
      <c r="B2691" s="15" t="s">
        <v>601</v>
      </c>
      <c r="C2691" s="8"/>
      <c r="D2691" s="44">
        <f>SUM(D2675:D2690)</f>
        <v>344605000</v>
      </c>
      <c r="E2691" s="22">
        <f>SUM(E2675:E2690)</f>
        <v>327198862.84999996</v>
      </c>
      <c r="F2691" s="22"/>
      <c r="G2691" s="61">
        <f>SUM(G2675:G2690)</f>
        <v>17406137.150000006</v>
      </c>
      <c r="H2691" s="50">
        <f>SUM(H2675:H2690)</f>
        <v>17406137.15</v>
      </c>
    </row>
    <row r="2692" spans="2:8" ht="12.75">
      <c r="B2692" s="3"/>
      <c r="C2692" s="1"/>
      <c r="D2692" s="45"/>
      <c r="E2692" s="4"/>
      <c r="F2692" s="4"/>
      <c r="G2692" s="4"/>
      <c r="H2692" s="50"/>
    </row>
    <row r="2693" spans="1:8" ht="12.75">
      <c r="A2693" s="66"/>
      <c r="B2693" s="7"/>
      <c r="C2693" s="8"/>
      <c r="D2693" s="41"/>
      <c r="E2693" s="9"/>
      <c r="F2693" s="9"/>
      <c r="G2693" s="78"/>
      <c r="H2693" s="50"/>
    </row>
    <row r="2694" spans="1:8" ht="12.75">
      <c r="A2694" s="66"/>
      <c r="B2694" s="17" t="s">
        <v>43</v>
      </c>
      <c r="C2694" s="8"/>
      <c r="D2694" s="41"/>
      <c r="E2694" s="9"/>
      <c r="F2694" s="9"/>
      <c r="G2694" s="78"/>
      <c r="H2694" s="50"/>
    </row>
    <row r="2695" spans="1:8" ht="12.75">
      <c r="A2695" s="66"/>
      <c r="B2695" s="17" t="s">
        <v>1464</v>
      </c>
      <c r="C2695" s="8"/>
      <c r="D2695" s="41"/>
      <c r="E2695" s="9"/>
      <c r="F2695" s="9"/>
      <c r="G2695" s="78"/>
      <c r="H2695" s="50"/>
    </row>
    <row r="2696" spans="1:8" ht="12.75">
      <c r="A2696" s="66"/>
      <c r="B2696" s="17" t="s">
        <v>1465</v>
      </c>
      <c r="C2696" s="8"/>
      <c r="D2696" s="41"/>
      <c r="E2696" s="9"/>
      <c r="F2696" s="9"/>
      <c r="G2696" s="78"/>
      <c r="H2696" s="50"/>
    </row>
    <row r="2697" spans="1:8" ht="12.75">
      <c r="A2697" s="66"/>
      <c r="B2697" s="7"/>
      <c r="C2697" s="8"/>
      <c r="D2697" s="41"/>
      <c r="E2697" s="9"/>
      <c r="F2697" s="9"/>
      <c r="G2697" s="78"/>
      <c r="H2697" s="50"/>
    </row>
    <row r="2698" spans="1:8" ht="12.75">
      <c r="A2698" s="66"/>
      <c r="B2698" s="15" t="s">
        <v>598</v>
      </c>
      <c r="C2698" s="8"/>
      <c r="D2698" s="41">
        <f>D2691</f>
        <v>344605000</v>
      </c>
      <c r="E2698" s="9">
        <f>E2691</f>
        <v>327198862.84999996</v>
      </c>
      <c r="F2698" s="9"/>
      <c r="G2698" s="78">
        <f>G2691</f>
        <v>17406137.150000006</v>
      </c>
      <c r="H2698" s="50">
        <f>H2691</f>
        <v>17406137.15</v>
      </c>
    </row>
    <row r="2699" spans="1:8" ht="12.75">
      <c r="A2699" s="66"/>
      <c r="B2699" s="7"/>
      <c r="C2699" s="8"/>
      <c r="D2699" s="41"/>
      <c r="E2699" s="9"/>
      <c r="F2699" s="9"/>
      <c r="G2699" s="78"/>
      <c r="H2699" s="50"/>
    </row>
    <row r="2700" spans="1:8" ht="12.75">
      <c r="A2700" s="66"/>
      <c r="B2700" s="17" t="s">
        <v>599</v>
      </c>
      <c r="C2700" s="8"/>
      <c r="D2700" s="41"/>
      <c r="E2700" s="9"/>
      <c r="F2700" s="9"/>
      <c r="G2700" s="78"/>
      <c r="H2700" s="50"/>
    </row>
    <row r="2701" spans="1:8" ht="12.75">
      <c r="A2701" s="66" t="s">
        <v>1466</v>
      </c>
      <c r="B2701" s="7" t="s">
        <v>560</v>
      </c>
      <c r="C2701" s="8">
        <v>400000</v>
      </c>
      <c r="D2701" s="41">
        <v>700000</v>
      </c>
      <c r="E2701" s="9">
        <v>637921.23</v>
      </c>
      <c r="F2701" s="46" t="str">
        <f aca="true" t="shared" si="162" ref="F2701:F2716">IF(E2701&gt;D2701,E2701-D2701," ")</f>
        <v> </v>
      </c>
      <c r="G2701" s="47">
        <f aca="true" t="shared" si="163" ref="G2701:G2716">IF(D2701&gt;E2701,D2701-E2701," ")</f>
        <v>62078.77000000002</v>
      </c>
      <c r="H2701" s="50">
        <v>62078.77</v>
      </c>
    </row>
    <row r="2702" spans="1:8" ht="12.75">
      <c r="A2702" s="67" t="s">
        <v>545</v>
      </c>
      <c r="B2702" s="7" t="s">
        <v>561</v>
      </c>
      <c r="C2702" s="8">
        <v>600000</v>
      </c>
      <c r="D2702" s="41">
        <v>900000</v>
      </c>
      <c r="E2702" s="9">
        <v>898104.15</v>
      </c>
      <c r="F2702" s="46" t="str">
        <f t="shared" si="162"/>
        <v> </v>
      </c>
      <c r="G2702" s="47">
        <f t="shared" si="163"/>
        <v>1895.8499999999767</v>
      </c>
      <c r="H2702" s="50">
        <v>1895.85</v>
      </c>
    </row>
    <row r="2703" spans="1:8" ht="12.75">
      <c r="A2703" s="67" t="s">
        <v>546</v>
      </c>
      <c r="B2703" s="7" t="s">
        <v>562</v>
      </c>
      <c r="C2703" s="8">
        <v>1800000</v>
      </c>
      <c r="D2703" s="41">
        <v>2835000</v>
      </c>
      <c r="E2703" s="9">
        <v>2356629</v>
      </c>
      <c r="F2703" s="46" t="str">
        <f t="shared" si="162"/>
        <v> </v>
      </c>
      <c r="G2703" s="47">
        <f t="shared" si="163"/>
        <v>478371</v>
      </c>
      <c r="H2703" s="50">
        <v>478371</v>
      </c>
    </row>
    <row r="2704" spans="1:8" ht="12.75">
      <c r="A2704" s="67" t="s">
        <v>547</v>
      </c>
      <c r="B2704" s="7" t="s">
        <v>563</v>
      </c>
      <c r="C2704" s="8">
        <v>300000</v>
      </c>
      <c r="D2704" s="41">
        <v>255000</v>
      </c>
      <c r="E2704" s="9">
        <v>207996.52</v>
      </c>
      <c r="F2704" s="46" t="str">
        <f t="shared" si="162"/>
        <v> </v>
      </c>
      <c r="G2704" s="47">
        <f t="shared" si="163"/>
        <v>47003.48000000001</v>
      </c>
      <c r="H2704" s="50">
        <v>47003.48</v>
      </c>
    </row>
    <row r="2705" spans="1:8" ht="12.75">
      <c r="A2705" s="67" t="s">
        <v>548</v>
      </c>
      <c r="B2705" s="7" t="s">
        <v>564</v>
      </c>
      <c r="C2705" s="8">
        <v>150000</v>
      </c>
      <c r="D2705" s="41">
        <v>225000</v>
      </c>
      <c r="E2705" s="9">
        <v>192997</v>
      </c>
      <c r="F2705" s="46" t="str">
        <f t="shared" si="162"/>
        <v> </v>
      </c>
      <c r="G2705" s="47">
        <f t="shared" si="163"/>
        <v>32003</v>
      </c>
      <c r="H2705" s="50">
        <v>32003</v>
      </c>
    </row>
    <row r="2706" spans="1:8" ht="12.75">
      <c r="A2706" s="67" t="s">
        <v>549</v>
      </c>
      <c r="B2706" s="7" t="s">
        <v>565</v>
      </c>
      <c r="C2706" s="8">
        <v>5190000</v>
      </c>
      <c r="D2706" s="41">
        <v>4580000</v>
      </c>
      <c r="E2706" s="9">
        <v>4481374.2</v>
      </c>
      <c r="F2706" s="46" t="str">
        <f t="shared" si="162"/>
        <v> </v>
      </c>
      <c r="G2706" s="47">
        <f t="shared" si="163"/>
        <v>98625.79999999981</v>
      </c>
      <c r="H2706" s="50">
        <v>98625.8</v>
      </c>
    </row>
    <row r="2707" spans="1:8" ht="12.75">
      <c r="A2707" s="67" t="s">
        <v>968</v>
      </c>
      <c r="B2707" s="7" t="s">
        <v>47</v>
      </c>
      <c r="C2707" s="8">
        <v>550000</v>
      </c>
      <c r="D2707" s="41">
        <v>550000</v>
      </c>
      <c r="E2707" s="9">
        <v>484752.25</v>
      </c>
      <c r="F2707" s="46" t="str">
        <f t="shared" si="162"/>
        <v> </v>
      </c>
      <c r="G2707" s="47">
        <f t="shared" si="163"/>
        <v>65247.75</v>
      </c>
      <c r="H2707" s="50">
        <v>65247.75</v>
      </c>
    </row>
    <row r="2708" spans="1:8" ht="12.75">
      <c r="A2708" s="67" t="s">
        <v>588</v>
      </c>
      <c r="B2708" s="7" t="s">
        <v>1385</v>
      </c>
      <c r="C2708" s="8">
        <v>6100000</v>
      </c>
      <c r="D2708" s="41">
        <v>3320000</v>
      </c>
      <c r="E2708" s="9">
        <v>2811986.33</v>
      </c>
      <c r="F2708" s="46" t="str">
        <f t="shared" si="162"/>
        <v> </v>
      </c>
      <c r="G2708" s="47">
        <f t="shared" si="163"/>
        <v>508013.6699999999</v>
      </c>
      <c r="H2708" s="50">
        <v>508013.67</v>
      </c>
    </row>
    <row r="2709" spans="1:8" ht="12.75">
      <c r="A2709" s="67" t="s">
        <v>552</v>
      </c>
      <c r="B2709" s="7" t="s">
        <v>582</v>
      </c>
      <c r="C2709" s="8">
        <v>155000</v>
      </c>
      <c r="D2709" s="41">
        <v>155000</v>
      </c>
      <c r="E2709" s="9">
        <v>136664.5</v>
      </c>
      <c r="F2709" s="46" t="str">
        <f t="shared" si="162"/>
        <v> </v>
      </c>
      <c r="G2709" s="47">
        <f t="shared" si="163"/>
        <v>18335.5</v>
      </c>
      <c r="H2709" s="50">
        <v>18335.5</v>
      </c>
    </row>
    <row r="2710" spans="1:8" ht="12.75">
      <c r="A2710" s="67" t="s">
        <v>553</v>
      </c>
      <c r="B2710" s="7" t="s">
        <v>568</v>
      </c>
      <c r="C2710" s="8">
        <v>1800000</v>
      </c>
      <c r="D2710" s="41">
        <v>2100000</v>
      </c>
      <c r="E2710" s="9">
        <v>2096077.95</v>
      </c>
      <c r="F2710" s="46" t="str">
        <f t="shared" si="162"/>
        <v> </v>
      </c>
      <c r="G2710" s="47">
        <f t="shared" si="163"/>
        <v>3922.0500000000466</v>
      </c>
      <c r="H2710" s="50">
        <v>3922.05</v>
      </c>
    </row>
    <row r="2711" spans="1:8" ht="12.75">
      <c r="A2711" s="67" t="s">
        <v>74</v>
      </c>
      <c r="B2711" s="7" t="s">
        <v>48</v>
      </c>
      <c r="C2711" s="8"/>
      <c r="D2711" s="41"/>
      <c r="E2711" s="9"/>
      <c r="F2711" s="46" t="str">
        <f t="shared" si="162"/>
        <v> </v>
      </c>
      <c r="G2711" s="47" t="str">
        <f t="shared" si="163"/>
        <v> </v>
      </c>
      <c r="H2711" s="50"/>
    </row>
    <row r="2712" spans="1:8" ht="12.75">
      <c r="A2712" s="67"/>
      <c r="B2712" s="7" t="s">
        <v>49</v>
      </c>
      <c r="C2712" s="8">
        <v>1000000</v>
      </c>
      <c r="D2712" s="41">
        <v>1300000</v>
      </c>
      <c r="E2712" s="9">
        <v>1292031.95</v>
      </c>
      <c r="F2712" s="46" t="str">
        <f t="shared" si="162"/>
        <v> </v>
      </c>
      <c r="G2712" s="47">
        <f t="shared" si="163"/>
        <v>7968.050000000047</v>
      </c>
      <c r="H2712" s="50">
        <v>7968.05</v>
      </c>
    </row>
    <row r="2713" spans="1:8" ht="12.75">
      <c r="A2713" s="67" t="s">
        <v>75</v>
      </c>
      <c r="B2713" s="7" t="s">
        <v>50</v>
      </c>
      <c r="C2713" s="8"/>
      <c r="D2713" s="41"/>
      <c r="E2713" s="9"/>
      <c r="F2713" s="46" t="str">
        <f t="shared" si="162"/>
        <v> </v>
      </c>
      <c r="G2713" s="47" t="str">
        <f t="shared" si="163"/>
        <v> </v>
      </c>
      <c r="H2713" s="50"/>
    </row>
    <row r="2714" spans="1:8" ht="12.75">
      <c r="A2714" s="67"/>
      <c r="B2714" s="7" t="s">
        <v>51</v>
      </c>
      <c r="C2714" s="8">
        <v>25000000</v>
      </c>
      <c r="D2714" s="41">
        <v>25000000</v>
      </c>
      <c r="E2714" s="9">
        <v>31000000</v>
      </c>
      <c r="F2714" s="46">
        <f t="shared" si="162"/>
        <v>6000000</v>
      </c>
      <c r="G2714" s="47" t="str">
        <f t="shared" si="163"/>
        <v> </v>
      </c>
      <c r="H2714" s="50">
        <v>-6000000</v>
      </c>
    </row>
    <row r="2715" spans="1:8" ht="12.75">
      <c r="A2715" s="67" t="s">
        <v>76</v>
      </c>
      <c r="B2715" s="7" t="s">
        <v>52</v>
      </c>
      <c r="C2715" s="8"/>
      <c r="D2715" s="41"/>
      <c r="E2715" s="9"/>
      <c r="F2715" s="46" t="str">
        <f t="shared" si="162"/>
        <v> </v>
      </c>
      <c r="G2715" s="47" t="str">
        <f t="shared" si="163"/>
        <v> </v>
      </c>
      <c r="H2715" s="50"/>
    </row>
    <row r="2716" spans="1:8" ht="12.75">
      <c r="A2716" s="67"/>
      <c r="B2716" s="7" t="s">
        <v>53</v>
      </c>
      <c r="C2716" s="8">
        <v>11875000</v>
      </c>
      <c r="D2716" s="41">
        <v>12175000</v>
      </c>
      <c r="E2716" s="9">
        <v>12167223.4</v>
      </c>
      <c r="F2716" s="46" t="str">
        <f t="shared" si="162"/>
        <v> </v>
      </c>
      <c r="G2716" s="47">
        <f t="shared" si="163"/>
        <v>7776.5999999996275</v>
      </c>
      <c r="H2716" s="50">
        <v>7776.6</v>
      </c>
    </row>
    <row r="2717" spans="1:8" ht="12.75">
      <c r="A2717" s="64"/>
      <c r="B2717" s="7"/>
      <c r="C2717" s="8"/>
      <c r="D2717" s="41"/>
      <c r="E2717" s="9"/>
      <c r="F2717" s="9"/>
      <c r="G2717" s="78"/>
      <c r="H2717" s="50"/>
    </row>
    <row r="2718" spans="1:8" ht="12.75">
      <c r="A2718" s="64"/>
      <c r="B2718" s="14" t="s">
        <v>473</v>
      </c>
      <c r="C2718" s="8"/>
      <c r="D2718" s="42"/>
      <c r="E2718" s="23"/>
      <c r="F2718" s="23"/>
      <c r="G2718" s="79"/>
      <c r="H2718" s="71"/>
    </row>
    <row r="2719" spans="1:9" ht="12.75">
      <c r="A2719" s="64"/>
      <c r="B2719" s="14" t="s">
        <v>54</v>
      </c>
      <c r="C2719" s="8">
        <v>394000000</v>
      </c>
      <c r="D2719" s="43">
        <f>SUM(D2698:D2717)</f>
        <v>398700000</v>
      </c>
      <c r="E2719" s="21">
        <f>SUM(E2698:E2717)</f>
        <v>385962621.32999986</v>
      </c>
      <c r="F2719" s="21">
        <f>SUM(F2698:F2717)</f>
        <v>6000000</v>
      </c>
      <c r="G2719" s="80">
        <f>SUM(G2698:G2717)</f>
        <v>18737378.67000001</v>
      </c>
      <c r="H2719" s="72">
        <f>SUM(H2698:H2717)</f>
        <v>12737378.670000004</v>
      </c>
      <c r="I2719" s="9">
        <v>385962621.33</v>
      </c>
    </row>
    <row r="2720" spans="1:8" ht="12.75">
      <c r="A2720" s="64"/>
      <c r="B2720" s="15" t="s">
        <v>1265</v>
      </c>
      <c r="C2720" s="8"/>
      <c r="D2720" s="41"/>
      <c r="E2720" s="9"/>
      <c r="F2720" s="56" t="str">
        <f>IF(E2719&gt;D2719,E2719-D2719," ")</f>
        <v> </v>
      </c>
      <c r="G2720" s="82">
        <f>IF(D2719&gt;E2719,D2719-E2719," ")</f>
        <v>12737378.670000136</v>
      </c>
      <c r="H2720" s="50">
        <f>F2719-G2719</f>
        <v>-12737378.67000001</v>
      </c>
    </row>
    <row r="2721" spans="1:8" ht="12.75">
      <c r="A2721" s="64"/>
      <c r="B2721" s="15"/>
      <c r="C2721" s="8"/>
      <c r="D2721" s="41"/>
      <c r="E2721" s="9"/>
      <c r="F2721" s="9"/>
      <c r="G2721" s="78"/>
      <c r="H2721" s="50"/>
    </row>
    <row r="2722" spans="1:8" ht="12.75">
      <c r="A2722" s="64"/>
      <c r="B2722" s="17" t="s">
        <v>461</v>
      </c>
      <c r="C2722" s="8"/>
      <c r="D2722" s="41"/>
      <c r="E2722" s="9"/>
      <c r="F2722" s="9"/>
      <c r="G2722" s="78"/>
      <c r="H2722" s="50"/>
    </row>
    <row r="2723" spans="1:8" ht="12.75">
      <c r="A2723" s="64"/>
      <c r="B2723" s="17"/>
      <c r="C2723" s="8"/>
      <c r="D2723" s="41"/>
      <c r="E2723" s="9"/>
      <c r="F2723" s="9"/>
      <c r="G2723" s="78"/>
      <c r="H2723" s="50"/>
    </row>
    <row r="2724" spans="1:8" ht="12.75">
      <c r="A2724" s="64"/>
      <c r="B2724" s="17" t="s">
        <v>1282</v>
      </c>
      <c r="C2724" s="8"/>
      <c r="D2724" s="41"/>
      <c r="E2724" s="9"/>
      <c r="F2724" s="9"/>
      <c r="G2724" s="78"/>
      <c r="H2724" s="50"/>
    </row>
    <row r="2725" spans="1:8" ht="12.75">
      <c r="A2725" s="64"/>
      <c r="B2725" s="7"/>
      <c r="C2725" s="8"/>
      <c r="D2725" s="41"/>
      <c r="E2725" s="9"/>
      <c r="F2725" s="9"/>
      <c r="G2725" s="78"/>
      <c r="H2725" s="50"/>
    </row>
    <row r="2726" spans="1:8" ht="12.75">
      <c r="A2726" s="64"/>
      <c r="B2726" s="17" t="s">
        <v>1263</v>
      </c>
      <c r="C2726" s="8"/>
      <c r="D2726" s="41"/>
      <c r="E2726" s="9"/>
      <c r="F2726" s="9"/>
      <c r="G2726" s="78"/>
      <c r="H2726" s="50"/>
    </row>
    <row r="2727" spans="1:8" ht="12.75">
      <c r="A2727" s="66" t="s">
        <v>55</v>
      </c>
      <c r="B2727" s="7" t="s">
        <v>534</v>
      </c>
      <c r="C2727" s="8">
        <v>10133020</v>
      </c>
      <c r="D2727" s="41">
        <v>10133020</v>
      </c>
      <c r="E2727" s="9">
        <v>9710921.19</v>
      </c>
      <c r="F2727" s="46" t="str">
        <f>IF(E2727&gt;D2727,E2727-D2727," ")</f>
        <v> </v>
      </c>
      <c r="G2727" s="47">
        <f>IF(D2727&gt;E2727,D2727-E2727," ")</f>
        <v>422098.8100000005</v>
      </c>
      <c r="H2727" s="50">
        <v>422098.81</v>
      </c>
    </row>
    <row r="2728" spans="1:8" ht="12.75">
      <c r="A2728" s="66"/>
      <c r="B2728" s="7"/>
      <c r="C2728" s="8"/>
      <c r="D2728" s="41"/>
      <c r="E2728" s="9"/>
      <c r="F2728" s="9"/>
      <c r="G2728" s="78"/>
      <c r="H2728" s="50"/>
    </row>
    <row r="2729" spans="1:8" ht="12.75">
      <c r="A2729" s="66"/>
      <c r="B2729" s="17" t="s">
        <v>1264</v>
      </c>
      <c r="C2729" s="8"/>
      <c r="D2729" s="41"/>
      <c r="E2729" s="9"/>
      <c r="F2729" s="9"/>
      <c r="G2729" s="78"/>
      <c r="H2729" s="50"/>
    </row>
    <row r="2730" spans="1:8" ht="12.75">
      <c r="A2730" s="66" t="s">
        <v>56</v>
      </c>
      <c r="B2730" s="7" t="s">
        <v>554</v>
      </c>
      <c r="C2730" s="8">
        <v>60000</v>
      </c>
      <c r="D2730" s="41">
        <v>60000</v>
      </c>
      <c r="E2730" s="9">
        <v>60000</v>
      </c>
      <c r="F2730" s="46" t="str">
        <f aca="true" t="shared" si="164" ref="F2730:F2747">IF(E2730&gt;D2730,E2730-D2730," ")</f>
        <v> </v>
      </c>
      <c r="G2730" s="47" t="str">
        <f aca="true" t="shared" si="165" ref="G2730:G2747">IF(D2730&gt;E2730,D2730-E2730," ")</f>
        <v> </v>
      </c>
      <c r="H2730" s="50">
        <v>0</v>
      </c>
    </row>
    <row r="2731" spans="1:8" ht="12.75">
      <c r="A2731" s="67" t="s">
        <v>536</v>
      </c>
      <c r="B2731" s="7" t="s">
        <v>555</v>
      </c>
      <c r="C2731" s="8">
        <v>1250000</v>
      </c>
      <c r="D2731" s="41">
        <v>1360000</v>
      </c>
      <c r="E2731" s="9">
        <v>1340279.81</v>
      </c>
      <c r="F2731" s="46" t="str">
        <f t="shared" si="164"/>
        <v> </v>
      </c>
      <c r="G2731" s="47">
        <f t="shared" si="165"/>
        <v>19720.189999999944</v>
      </c>
      <c r="H2731" s="50">
        <v>19720.19</v>
      </c>
    </row>
    <row r="2732" spans="1:8" ht="12.75">
      <c r="A2732" s="67" t="s">
        <v>538</v>
      </c>
      <c r="B2732" s="7" t="s">
        <v>579</v>
      </c>
      <c r="C2732" s="8">
        <v>8000</v>
      </c>
      <c r="D2732" s="41">
        <v>8000</v>
      </c>
      <c r="E2732" s="9">
        <v>8000</v>
      </c>
      <c r="F2732" s="46" t="str">
        <f t="shared" si="164"/>
        <v> </v>
      </c>
      <c r="G2732" s="47" t="str">
        <f t="shared" si="165"/>
        <v> </v>
      </c>
      <c r="H2732" s="50">
        <v>0</v>
      </c>
    </row>
    <row r="2733" spans="1:8" ht="12.75">
      <c r="A2733" s="67" t="s">
        <v>539</v>
      </c>
      <c r="B2733" s="7" t="s">
        <v>556</v>
      </c>
      <c r="C2733" s="8">
        <v>375000</v>
      </c>
      <c r="D2733" s="41">
        <v>460000</v>
      </c>
      <c r="E2733" s="9">
        <v>456545.03</v>
      </c>
      <c r="F2733" s="46" t="str">
        <f t="shared" si="164"/>
        <v> </v>
      </c>
      <c r="G2733" s="47">
        <f t="shared" si="165"/>
        <v>3454.969999999972</v>
      </c>
      <c r="H2733" s="50">
        <v>3454.97</v>
      </c>
    </row>
    <row r="2734" spans="1:8" ht="12.75">
      <c r="A2734" s="67" t="s">
        <v>540</v>
      </c>
      <c r="B2734" s="7" t="s">
        <v>557</v>
      </c>
      <c r="C2734" s="8">
        <v>225000</v>
      </c>
      <c r="D2734" s="41">
        <v>225000</v>
      </c>
      <c r="E2734" s="9">
        <v>223082.57</v>
      </c>
      <c r="F2734" s="46" t="str">
        <f t="shared" si="164"/>
        <v> </v>
      </c>
      <c r="G2734" s="47">
        <f t="shared" si="165"/>
        <v>1917.429999999993</v>
      </c>
      <c r="H2734" s="50">
        <v>1917.43</v>
      </c>
    </row>
    <row r="2735" spans="1:8" ht="12.75">
      <c r="A2735" s="67" t="s">
        <v>541</v>
      </c>
      <c r="B2735" s="7" t="s">
        <v>558</v>
      </c>
      <c r="C2735" s="8">
        <v>455000</v>
      </c>
      <c r="D2735" s="41">
        <v>475000</v>
      </c>
      <c r="E2735" s="9">
        <v>469205.84</v>
      </c>
      <c r="F2735" s="46" t="str">
        <f t="shared" si="164"/>
        <v> </v>
      </c>
      <c r="G2735" s="47">
        <f t="shared" si="165"/>
        <v>5794.159999999974</v>
      </c>
      <c r="H2735" s="50">
        <v>5794.16</v>
      </c>
    </row>
    <row r="2736" spans="1:8" ht="12.75">
      <c r="A2736" s="67" t="s">
        <v>577</v>
      </c>
      <c r="B2736" s="7" t="s">
        <v>580</v>
      </c>
      <c r="C2736" s="8">
        <v>1164380</v>
      </c>
      <c r="D2736" s="41">
        <v>1164380</v>
      </c>
      <c r="E2736" s="9">
        <v>1164380</v>
      </c>
      <c r="F2736" s="46" t="str">
        <f t="shared" si="164"/>
        <v> </v>
      </c>
      <c r="G2736" s="47" t="str">
        <f t="shared" si="165"/>
        <v> </v>
      </c>
      <c r="H2736" s="50">
        <v>0</v>
      </c>
    </row>
    <row r="2737" spans="1:8" ht="12.75">
      <c r="A2737" s="67" t="s">
        <v>542</v>
      </c>
      <c r="B2737" s="7" t="s">
        <v>35</v>
      </c>
      <c r="C2737" s="8">
        <v>175000</v>
      </c>
      <c r="D2737" s="41">
        <v>250000</v>
      </c>
      <c r="E2737" s="9">
        <v>249321.55</v>
      </c>
      <c r="F2737" s="46" t="str">
        <f t="shared" si="164"/>
        <v> </v>
      </c>
      <c r="G2737" s="47">
        <f t="shared" si="165"/>
        <v>678.4500000000116</v>
      </c>
      <c r="H2737" s="50">
        <v>678.45</v>
      </c>
    </row>
    <row r="2738" spans="1:8" ht="12.75">
      <c r="A2738" s="67" t="s">
        <v>543</v>
      </c>
      <c r="B2738" s="7" t="s">
        <v>559</v>
      </c>
      <c r="C2738" s="8">
        <v>75000</v>
      </c>
      <c r="D2738" s="41">
        <v>375000</v>
      </c>
      <c r="E2738" s="9">
        <v>374698</v>
      </c>
      <c r="F2738" s="46" t="str">
        <f t="shared" si="164"/>
        <v> </v>
      </c>
      <c r="G2738" s="47">
        <f t="shared" si="165"/>
        <v>302</v>
      </c>
      <c r="H2738" s="50">
        <v>302</v>
      </c>
    </row>
    <row r="2739" spans="1:8" ht="12.75">
      <c r="A2739" s="67" t="s">
        <v>544</v>
      </c>
      <c r="B2739" s="7" t="s">
        <v>1353</v>
      </c>
      <c r="C2739" s="8"/>
      <c r="D2739" s="41"/>
      <c r="E2739" s="9"/>
      <c r="F2739" s="46" t="str">
        <f t="shared" si="164"/>
        <v> </v>
      </c>
      <c r="G2739" s="47" t="str">
        <f t="shared" si="165"/>
        <v> </v>
      </c>
      <c r="H2739" s="50"/>
    </row>
    <row r="2740" spans="1:8" ht="12.75">
      <c r="A2740" s="66"/>
      <c r="B2740" s="7" t="s">
        <v>790</v>
      </c>
      <c r="C2740" s="8">
        <v>1300000</v>
      </c>
      <c r="D2740" s="41">
        <v>823000</v>
      </c>
      <c r="E2740" s="9">
        <v>411320.38</v>
      </c>
      <c r="F2740" s="46" t="str">
        <f t="shared" si="164"/>
        <v> </v>
      </c>
      <c r="G2740" s="47">
        <f t="shared" si="165"/>
        <v>411679.62</v>
      </c>
      <c r="H2740" s="50">
        <v>411679.62</v>
      </c>
    </row>
    <row r="2741" spans="1:8" ht="12.75">
      <c r="A2741" s="67" t="s">
        <v>578</v>
      </c>
      <c r="B2741" s="7" t="s">
        <v>560</v>
      </c>
      <c r="C2741" s="8">
        <v>50000</v>
      </c>
      <c r="D2741" s="41">
        <v>50000</v>
      </c>
      <c r="E2741" s="9">
        <v>13500</v>
      </c>
      <c r="F2741" s="46" t="str">
        <f t="shared" si="164"/>
        <v> </v>
      </c>
      <c r="G2741" s="47">
        <f t="shared" si="165"/>
        <v>36500</v>
      </c>
      <c r="H2741" s="50">
        <v>36500</v>
      </c>
    </row>
    <row r="2742" spans="1:8" ht="12.75">
      <c r="A2742" s="67" t="s">
        <v>545</v>
      </c>
      <c r="B2742" s="7" t="s">
        <v>561</v>
      </c>
      <c r="C2742" s="8">
        <v>100000</v>
      </c>
      <c r="D2742" s="41">
        <v>300000</v>
      </c>
      <c r="E2742" s="9">
        <v>298514.5</v>
      </c>
      <c r="F2742" s="46" t="str">
        <f t="shared" si="164"/>
        <v> </v>
      </c>
      <c r="G2742" s="47">
        <f t="shared" si="165"/>
        <v>1485.5</v>
      </c>
      <c r="H2742" s="50">
        <v>1485.5</v>
      </c>
    </row>
    <row r="2743" spans="1:8" ht="12.75">
      <c r="A2743" s="67" t="s">
        <v>546</v>
      </c>
      <c r="B2743" s="7" t="s">
        <v>562</v>
      </c>
      <c r="C2743" s="8">
        <v>131600</v>
      </c>
      <c r="D2743" s="41">
        <v>148600</v>
      </c>
      <c r="E2743" s="9">
        <v>147464.6</v>
      </c>
      <c r="F2743" s="46" t="str">
        <f t="shared" si="164"/>
        <v> </v>
      </c>
      <c r="G2743" s="47">
        <f t="shared" si="165"/>
        <v>1135.3999999999942</v>
      </c>
      <c r="H2743" s="50">
        <v>1135.4</v>
      </c>
    </row>
    <row r="2744" spans="1:8" ht="12.75">
      <c r="A2744" s="67" t="s">
        <v>547</v>
      </c>
      <c r="B2744" s="7" t="s">
        <v>563</v>
      </c>
      <c r="C2744" s="8">
        <v>825000</v>
      </c>
      <c r="D2744" s="41">
        <v>390000</v>
      </c>
      <c r="E2744" s="9">
        <v>111716.5</v>
      </c>
      <c r="F2744" s="46" t="str">
        <f t="shared" si="164"/>
        <v> </v>
      </c>
      <c r="G2744" s="47">
        <f t="shared" si="165"/>
        <v>278283.5</v>
      </c>
      <c r="H2744" s="50">
        <v>278283.5</v>
      </c>
    </row>
    <row r="2745" spans="1:8" ht="12.75">
      <c r="A2745" s="67" t="s">
        <v>548</v>
      </c>
      <c r="B2745" s="7" t="s">
        <v>564</v>
      </c>
      <c r="C2745" s="8">
        <v>95000</v>
      </c>
      <c r="D2745" s="41">
        <v>95000</v>
      </c>
      <c r="E2745" s="9">
        <v>77596</v>
      </c>
      <c r="F2745" s="46" t="str">
        <f t="shared" si="164"/>
        <v> </v>
      </c>
      <c r="G2745" s="47">
        <f t="shared" si="165"/>
        <v>17404</v>
      </c>
      <c r="H2745" s="50">
        <v>17404</v>
      </c>
    </row>
    <row r="2746" spans="1:8" ht="12.75">
      <c r="A2746" s="67" t="s">
        <v>549</v>
      </c>
      <c r="B2746" s="7" t="s">
        <v>565</v>
      </c>
      <c r="C2746" s="8">
        <v>40000</v>
      </c>
      <c r="D2746" s="41">
        <v>40000</v>
      </c>
      <c r="E2746" s="9">
        <v>37990</v>
      </c>
      <c r="F2746" s="46" t="str">
        <f t="shared" si="164"/>
        <v> </v>
      </c>
      <c r="G2746" s="47">
        <f t="shared" si="165"/>
        <v>2010</v>
      </c>
      <c r="H2746" s="50">
        <v>2010</v>
      </c>
    </row>
    <row r="2747" spans="1:8" ht="12.75">
      <c r="A2747" s="67" t="s">
        <v>551</v>
      </c>
      <c r="B2747" s="7" t="s">
        <v>567</v>
      </c>
      <c r="C2747" s="8">
        <v>75000</v>
      </c>
      <c r="D2747" s="41">
        <v>75000</v>
      </c>
      <c r="E2747" s="9">
        <v>71423.75</v>
      </c>
      <c r="F2747" s="46" t="str">
        <f t="shared" si="164"/>
        <v> </v>
      </c>
      <c r="G2747" s="47">
        <f t="shared" si="165"/>
        <v>3576.25</v>
      </c>
      <c r="H2747" s="50">
        <v>3576.25</v>
      </c>
    </row>
    <row r="2748" spans="1:8" ht="12.75">
      <c r="A2748" s="67"/>
      <c r="B2748" s="15" t="s">
        <v>601</v>
      </c>
      <c r="C2748" s="8"/>
      <c r="D2748" s="44">
        <f>SUM(D2727:D2747)</f>
        <v>16432000</v>
      </c>
      <c r="E2748" s="22">
        <f>SUM(E2727:E2747)</f>
        <v>15225959.72</v>
      </c>
      <c r="F2748" s="22"/>
      <c r="G2748" s="61">
        <f>SUM(G2727:G2747)</f>
        <v>1206040.2800000003</v>
      </c>
      <c r="H2748" s="50">
        <f>SUM(H2727:H2747)</f>
        <v>1206040.2799999998</v>
      </c>
    </row>
    <row r="2749" spans="1:8" ht="12.75">
      <c r="A2749" s="27"/>
      <c r="B2749" s="3"/>
      <c r="C2749" s="1"/>
      <c r="D2749" s="45"/>
      <c r="E2749" s="4"/>
      <c r="F2749" s="4"/>
      <c r="G2749" s="4"/>
      <c r="H2749" s="50"/>
    </row>
    <row r="2750" spans="1:8" ht="7.5" customHeight="1">
      <c r="A2750" s="67"/>
      <c r="B2750" s="7"/>
      <c r="C2750" s="8"/>
      <c r="D2750" s="41"/>
      <c r="E2750" s="9"/>
      <c r="F2750" s="9"/>
      <c r="G2750" s="78"/>
      <c r="H2750" s="50"/>
    </row>
    <row r="2751" spans="1:8" ht="12.75">
      <c r="A2751" s="67"/>
      <c r="B2751" s="17" t="s">
        <v>1468</v>
      </c>
      <c r="C2751" s="8"/>
      <c r="D2751" s="41"/>
      <c r="E2751" s="9"/>
      <c r="F2751" s="9"/>
      <c r="G2751" s="78"/>
      <c r="H2751" s="50"/>
    </row>
    <row r="2752" spans="1:8" ht="12.75">
      <c r="A2752" s="67"/>
      <c r="B2752" s="17"/>
      <c r="C2752" s="8"/>
      <c r="D2752" s="41"/>
      <c r="E2752" s="9"/>
      <c r="F2752" s="9"/>
      <c r="G2752" s="78"/>
      <c r="H2752" s="50"/>
    </row>
    <row r="2753" spans="1:8" ht="12.75">
      <c r="A2753" s="67"/>
      <c r="B2753" s="15" t="s">
        <v>598</v>
      </c>
      <c r="C2753" s="8"/>
      <c r="D2753" s="41">
        <f>D2748</f>
        <v>16432000</v>
      </c>
      <c r="E2753" s="9">
        <f>E2748</f>
        <v>15225959.72</v>
      </c>
      <c r="F2753" s="9"/>
      <c r="G2753" s="78">
        <f>G2748</f>
        <v>1206040.2800000003</v>
      </c>
      <c r="H2753" s="50">
        <f>H2748</f>
        <v>1206040.2799999998</v>
      </c>
    </row>
    <row r="2754" spans="1:8" ht="7.5" customHeight="1">
      <c r="A2754" s="67"/>
      <c r="B2754" s="7"/>
      <c r="C2754" s="8"/>
      <c r="D2754" s="41"/>
      <c r="E2754" s="9"/>
      <c r="F2754" s="9"/>
      <c r="G2754" s="78"/>
      <c r="H2754" s="50"/>
    </row>
    <row r="2755" spans="1:8" ht="12.75">
      <c r="A2755" s="67"/>
      <c r="B2755" s="17" t="s">
        <v>599</v>
      </c>
      <c r="C2755" s="8"/>
      <c r="D2755" s="41"/>
      <c r="E2755" s="9"/>
      <c r="F2755" s="9"/>
      <c r="G2755" s="78"/>
      <c r="H2755" s="50"/>
    </row>
    <row r="2756" spans="1:8" ht="12.75">
      <c r="A2756" s="66" t="s">
        <v>1469</v>
      </c>
      <c r="B2756" s="7" t="s">
        <v>582</v>
      </c>
      <c r="C2756" s="8">
        <v>40000</v>
      </c>
      <c r="D2756" s="41">
        <v>115000</v>
      </c>
      <c r="E2756" s="9">
        <v>85936.5</v>
      </c>
      <c r="F2756" s="46" t="str">
        <f aca="true" t="shared" si="166" ref="F2756:F2765">IF(E2756&gt;D2756,E2756-D2756," ")</f>
        <v> </v>
      </c>
      <c r="G2756" s="47">
        <f aca="true" t="shared" si="167" ref="G2756:G2765">IF(D2756&gt;E2756,D2756-E2756," ")</f>
        <v>29063.5</v>
      </c>
      <c r="H2756" s="50">
        <v>29063.5</v>
      </c>
    </row>
    <row r="2757" spans="1:8" ht="12.75">
      <c r="A2757" s="67" t="s">
        <v>553</v>
      </c>
      <c r="B2757" s="7" t="s">
        <v>568</v>
      </c>
      <c r="C2757" s="8">
        <v>225000</v>
      </c>
      <c r="D2757" s="41">
        <v>275000</v>
      </c>
      <c r="E2757" s="9">
        <v>274621.5</v>
      </c>
      <c r="F2757" s="46" t="str">
        <f t="shared" si="166"/>
        <v> </v>
      </c>
      <c r="G2757" s="47">
        <f t="shared" si="167"/>
        <v>378.5</v>
      </c>
      <c r="H2757" s="50">
        <v>378.5</v>
      </c>
    </row>
    <row r="2758" spans="1:8" ht="12.75">
      <c r="A2758" s="67" t="s">
        <v>57</v>
      </c>
      <c r="B2758" s="7" t="s">
        <v>58</v>
      </c>
      <c r="C2758" s="8">
        <v>2000000</v>
      </c>
      <c r="D2758" s="41">
        <v>1980000</v>
      </c>
      <c r="E2758" s="9">
        <v>1903520.62</v>
      </c>
      <c r="F2758" s="46" t="str">
        <f t="shared" si="166"/>
        <v> </v>
      </c>
      <c r="G2758" s="47">
        <f t="shared" si="167"/>
        <v>76479.37999999989</v>
      </c>
      <c r="H2758" s="50">
        <v>76479.38</v>
      </c>
    </row>
    <row r="2759" spans="1:8" ht="12.75">
      <c r="A2759" s="67" t="s">
        <v>1327</v>
      </c>
      <c r="B2759" s="7" t="s">
        <v>1347</v>
      </c>
      <c r="C2759" s="8">
        <v>75000</v>
      </c>
      <c r="D2759" s="41">
        <v>75000</v>
      </c>
      <c r="E2759" s="9">
        <v>74310.3</v>
      </c>
      <c r="F2759" s="46" t="str">
        <f t="shared" si="166"/>
        <v> </v>
      </c>
      <c r="G2759" s="47">
        <f t="shared" si="167"/>
        <v>689.6999999999971</v>
      </c>
      <c r="H2759" s="50">
        <v>689.7</v>
      </c>
    </row>
    <row r="2760" spans="1:8" ht="12.75">
      <c r="A2760" s="67" t="s">
        <v>591</v>
      </c>
      <c r="B2760" s="7" t="s">
        <v>59</v>
      </c>
      <c r="C2760" s="8"/>
      <c r="D2760" s="41"/>
      <c r="E2760" s="9"/>
      <c r="F2760" s="46" t="str">
        <f t="shared" si="166"/>
        <v> </v>
      </c>
      <c r="G2760" s="47" t="str">
        <f t="shared" si="167"/>
        <v> </v>
      </c>
      <c r="H2760" s="50"/>
    </row>
    <row r="2761" spans="1:8" ht="12.75">
      <c r="A2761" s="67"/>
      <c r="B2761" s="7" t="s">
        <v>60</v>
      </c>
      <c r="C2761" s="8">
        <v>1000000</v>
      </c>
      <c r="D2761" s="41">
        <v>1000000</v>
      </c>
      <c r="E2761" s="9">
        <v>1000000</v>
      </c>
      <c r="F2761" s="46" t="str">
        <f t="shared" si="166"/>
        <v> </v>
      </c>
      <c r="G2761" s="47" t="str">
        <f t="shared" si="167"/>
        <v> </v>
      </c>
      <c r="H2761" s="50">
        <v>0</v>
      </c>
    </row>
    <row r="2762" spans="1:8" ht="12.75">
      <c r="A2762" s="67" t="s">
        <v>61</v>
      </c>
      <c r="B2762" s="7" t="s">
        <v>62</v>
      </c>
      <c r="C2762" s="8"/>
      <c r="D2762" s="41"/>
      <c r="E2762" s="9"/>
      <c r="F2762" s="46" t="str">
        <f t="shared" si="166"/>
        <v> </v>
      </c>
      <c r="G2762" s="47" t="str">
        <f t="shared" si="167"/>
        <v> </v>
      </c>
      <c r="H2762" s="50"/>
    </row>
    <row r="2763" spans="1:8" ht="12.75">
      <c r="A2763" s="67"/>
      <c r="B2763" s="7" t="s">
        <v>63</v>
      </c>
      <c r="C2763" s="8">
        <v>40000</v>
      </c>
      <c r="D2763" s="41">
        <v>40000</v>
      </c>
      <c r="E2763" s="9">
        <v>40000</v>
      </c>
      <c r="F2763" s="46" t="str">
        <f t="shared" si="166"/>
        <v> </v>
      </c>
      <c r="G2763" s="47" t="str">
        <f t="shared" si="167"/>
        <v> </v>
      </c>
      <c r="H2763" s="50">
        <v>0</v>
      </c>
    </row>
    <row r="2764" spans="1:8" ht="12.75">
      <c r="A2764" s="67" t="s">
        <v>592</v>
      </c>
      <c r="B2764" s="7" t="s">
        <v>1340</v>
      </c>
      <c r="C2764" s="8"/>
      <c r="D2764" s="41"/>
      <c r="E2764" s="9"/>
      <c r="F2764" s="46" t="str">
        <f t="shared" si="166"/>
        <v> </v>
      </c>
      <c r="G2764" s="47" t="str">
        <f t="shared" si="167"/>
        <v> </v>
      </c>
      <c r="H2764" s="50"/>
    </row>
    <row r="2765" spans="1:8" ht="12.75">
      <c r="A2765" s="67"/>
      <c r="B2765" s="7" t="s">
        <v>859</v>
      </c>
      <c r="C2765" s="8">
        <v>120000</v>
      </c>
      <c r="D2765" s="41">
        <v>120000</v>
      </c>
      <c r="E2765" s="9">
        <v>67627.58</v>
      </c>
      <c r="F2765" s="46" t="str">
        <f t="shared" si="166"/>
        <v> </v>
      </c>
      <c r="G2765" s="47">
        <f t="shared" si="167"/>
        <v>52372.42</v>
      </c>
      <c r="H2765" s="50">
        <v>52372.42</v>
      </c>
    </row>
    <row r="2766" spans="1:9" ht="12.75">
      <c r="A2766" s="64"/>
      <c r="B2766" s="14" t="s">
        <v>1299</v>
      </c>
      <c r="C2766" s="8">
        <v>20037000</v>
      </c>
      <c r="D2766" s="44">
        <f>SUM(D2753:D2765)</f>
        <v>20037000</v>
      </c>
      <c r="E2766" s="22">
        <f>SUM(E2753:E2765)</f>
        <v>18671976.22</v>
      </c>
      <c r="F2766" s="22"/>
      <c r="G2766" s="61">
        <f>SUM(G2753:G2765)</f>
        <v>1365023.78</v>
      </c>
      <c r="H2766" s="73">
        <f>SUM(H2753:H2765)</f>
        <v>1365023.7799999996</v>
      </c>
      <c r="I2766" s="9">
        <v>18671976.22</v>
      </c>
    </row>
    <row r="2767" spans="1:8" ht="12.75">
      <c r="A2767" s="64"/>
      <c r="B2767" s="14"/>
      <c r="C2767" s="8"/>
      <c r="D2767" s="41"/>
      <c r="E2767" s="9"/>
      <c r="F2767" s="9"/>
      <c r="G2767" s="78"/>
      <c r="H2767" s="50"/>
    </row>
    <row r="2768" spans="1:8" ht="12.75">
      <c r="A2768" s="64"/>
      <c r="B2768" s="17" t="s">
        <v>462</v>
      </c>
      <c r="C2768" s="8"/>
      <c r="D2768" s="41"/>
      <c r="E2768" s="9"/>
      <c r="F2768" s="9"/>
      <c r="G2768" s="78"/>
      <c r="H2768" s="50"/>
    </row>
    <row r="2769" spans="1:8" ht="12.75">
      <c r="A2769" s="64"/>
      <c r="B2769" s="17" t="s">
        <v>463</v>
      </c>
      <c r="C2769" s="8"/>
      <c r="D2769" s="41"/>
      <c r="E2769" s="9"/>
      <c r="F2769" s="9"/>
      <c r="G2769" s="78"/>
      <c r="H2769" s="50"/>
    </row>
    <row r="2770" spans="1:8" ht="12.75">
      <c r="A2770" s="64"/>
      <c r="B2770" s="14"/>
      <c r="C2770" s="8"/>
      <c r="D2770" s="41"/>
      <c r="E2770" s="9"/>
      <c r="F2770" s="9"/>
      <c r="G2770" s="78"/>
      <c r="H2770" s="50"/>
    </row>
    <row r="2771" spans="1:8" ht="12.75">
      <c r="A2771" s="64"/>
      <c r="B2771" s="17" t="s">
        <v>1263</v>
      </c>
      <c r="C2771" s="8"/>
      <c r="D2771" s="41"/>
      <c r="E2771" s="9"/>
      <c r="F2771" s="9"/>
      <c r="G2771" s="78"/>
      <c r="H2771" s="50"/>
    </row>
    <row r="2772" spans="1:8" ht="12.75">
      <c r="A2772" s="66" t="s">
        <v>64</v>
      </c>
      <c r="B2772" s="7" t="s">
        <v>534</v>
      </c>
      <c r="C2772" s="8">
        <v>10235000</v>
      </c>
      <c r="D2772" s="41">
        <v>10235000</v>
      </c>
      <c r="E2772" s="9">
        <v>9878487.44</v>
      </c>
      <c r="F2772" s="46" t="str">
        <f>IF(E2772&gt;D2772,E2772-D2772," ")</f>
        <v> </v>
      </c>
      <c r="G2772" s="47">
        <f>IF(D2772&gt;E2772,D2772-E2772," ")</f>
        <v>356512.5600000005</v>
      </c>
      <c r="H2772" s="50">
        <v>356512.56</v>
      </c>
    </row>
    <row r="2773" spans="1:8" ht="12.75">
      <c r="A2773" s="64"/>
      <c r="B2773" s="7"/>
      <c r="C2773" s="8"/>
      <c r="D2773" s="41"/>
      <c r="E2773" s="9"/>
      <c r="F2773" s="9"/>
      <c r="G2773" s="78"/>
      <c r="H2773" s="50"/>
    </row>
    <row r="2774" spans="1:8" ht="12.75">
      <c r="A2774" s="64"/>
      <c r="B2774" s="17" t="s">
        <v>1264</v>
      </c>
      <c r="C2774" s="8"/>
      <c r="D2774" s="41"/>
      <c r="E2774" s="9"/>
      <c r="F2774" s="9"/>
      <c r="G2774" s="78"/>
      <c r="H2774" s="50"/>
    </row>
    <row r="2775" spans="1:8" ht="12.75">
      <c r="A2775" s="66" t="s">
        <v>65</v>
      </c>
      <c r="B2775" s="7" t="s">
        <v>555</v>
      </c>
      <c r="C2775" s="8">
        <v>1800000</v>
      </c>
      <c r="D2775" s="41">
        <v>1800000</v>
      </c>
      <c r="E2775" s="9">
        <v>1773817.92</v>
      </c>
      <c r="F2775" s="46" t="str">
        <f aca="true" t="shared" si="168" ref="F2775:F2795">IF(E2775&gt;D2775,E2775-D2775," ")</f>
        <v> </v>
      </c>
      <c r="G2775" s="47">
        <f aca="true" t="shared" si="169" ref="G2775:G2795">IF(D2775&gt;E2775,D2775-E2775," ")</f>
        <v>26182.080000000075</v>
      </c>
      <c r="H2775" s="50">
        <v>26182.08</v>
      </c>
    </row>
    <row r="2776" spans="1:8" ht="12.75">
      <c r="A2776" s="67" t="s">
        <v>538</v>
      </c>
      <c r="B2776" s="7" t="s">
        <v>579</v>
      </c>
      <c r="C2776" s="8">
        <v>5000</v>
      </c>
      <c r="D2776" s="41">
        <v>5000</v>
      </c>
      <c r="E2776" s="9">
        <v>4994</v>
      </c>
      <c r="F2776" s="46" t="str">
        <f t="shared" si="168"/>
        <v> </v>
      </c>
      <c r="G2776" s="47">
        <f t="shared" si="169"/>
        <v>6</v>
      </c>
      <c r="H2776" s="50">
        <v>6</v>
      </c>
    </row>
    <row r="2777" spans="1:8" ht="12.75">
      <c r="A2777" s="67" t="s">
        <v>1370</v>
      </c>
      <c r="B2777" s="7" t="s">
        <v>1381</v>
      </c>
      <c r="C2777" s="8"/>
      <c r="D2777" s="41"/>
      <c r="E2777" s="9"/>
      <c r="F2777" s="46" t="str">
        <f t="shared" si="168"/>
        <v> </v>
      </c>
      <c r="G2777" s="47" t="str">
        <f t="shared" si="169"/>
        <v> </v>
      </c>
      <c r="H2777" s="50"/>
    </row>
    <row r="2778" spans="1:8" ht="12.75">
      <c r="A2778" s="64"/>
      <c r="B2778" s="7" t="s">
        <v>1380</v>
      </c>
      <c r="C2778" s="8">
        <v>1000000</v>
      </c>
      <c r="D2778" s="41">
        <v>883000</v>
      </c>
      <c r="E2778" s="9">
        <v>416150.99</v>
      </c>
      <c r="F2778" s="46" t="str">
        <f t="shared" si="168"/>
        <v> </v>
      </c>
      <c r="G2778" s="47">
        <f t="shared" si="169"/>
        <v>466849.01</v>
      </c>
      <c r="H2778" s="50">
        <v>466849.01</v>
      </c>
    </row>
    <row r="2779" spans="1:8" ht="12.75">
      <c r="A2779" s="67" t="s">
        <v>539</v>
      </c>
      <c r="B2779" s="7" t="s">
        <v>556</v>
      </c>
      <c r="C2779" s="8">
        <v>125000</v>
      </c>
      <c r="D2779" s="41">
        <v>155000</v>
      </c>
      <c r="E2779" s="9">
        <v>150769.06</v>
      </c>
      <c r="F2779" s="46" t="str">
        <f t="shared" si="168"/>
        <v> </v>
      </c>
      <c r="G2779" s="47">
        <f t="shared" si="169"/>
        <v>4230.940000000002</v>
      </c>
      <c r="H2779" s="50">
        <v>4230.94</v>
      </c>
    </row>
    <row r="2780" spans="1:8" ht="12.75">
      <c r="A2780" s="67" t="s">
        <v>540</v>
      </c>
      <c r="B2780" s="7" t="s">
        <v>557</v>
      </c>
      <c r="C2780" s="8">
        <v>75000</v>
      </c>
      <c r="D2780" s="41">
        <v>75000</v>
      </c>
      <c r="E2780" s="9">
        <v>72020.89</v>
      </c>
      <c r="F2780" s="46" t="str">
        <f t="shared" si="168"/>
        <v> </v>
      </c>
      <c r="G2780" s="47">
        <f t="shared" si="169"/>
        <v>2979.1100000000006</v>
      </c>
      <c r="H2780" s="50">
        <v>2979.11</v>
      </c>
    </row>
    <row r="2781" spans="1:8" ht="12.75">
      <c r="A2781" s="67" t="s">
        <v>541</v>
      </c>
      <c r="B2781" s="7" t="s">
        <v>558</v>
      </c>
      <c r="C2781" s="8">
        <v>170000</v>
      </c>
      <c r="D2781" s="41">
        <v>170000</v>
      </c>
      <c r="E2781" s="9">
        <v>169937</v>
      </c>
      <c r="F2781" s="46" t="str">
        <f t="shared" si="168"/>
        <v> </v>
      </c>
      <c r="G2781" s="47">
        <f t="shared" si="169"/>
        <v>63</v>
      </c>
      <c r="H2781" s="50">
        <v>63</v>
      </c>
    </row>
    <row r="2782" spans="1:8" ht="12.75">
      <c r="A2782" s="67" t="s">
        <v>577</v>
      </c>
      <c r="B2782" s="7" t="s">
        <v>580</v>
      </c>
      <c r="C2782" s="8">
        <v>1250000</v>
      </c>
      <c r="D2782" s="41">
        <v>1297000</v>
      </c>
      <c r="E2782" s="9">
        <v>1296143</v>
      </c>
      <c r="F2782" s="46" t="str">
        <f t="shared" si="168"/>
        <v> </v>
      </c>
      <c r="G2782" s="47">
        <f t="shared" si="169"/>
        <v>857</v>
      </c>
      <c r="H2782" s="50">
        <v>857</v>
      </c>
    </row>
    <row r="2783" spans="1:8" ht="12.75">
      <c r="A2783" s="67" t="s">
        <v>542</v>
      </c>
      <c r="B2783" s="7" t="s">
        <v>35</v>
      </c>
      <c r="C2783" s="8">
        <v>150000</v>
      </c>
      <c r="D2783" s="41">
        <v>150000</v>
      </c>
      <c r="E2783" s="9">
        <v>140882.78</v>
      </c>
      <c r="F2783" s="46" t="str">
        <f t="shared" si="168"/>
        <v> </v>
      </c>
      <c r="G2783" s="47">
        <f t="shared" si="169"/>
        <v>9117.220000000001</v>
      </c>
      <c r="H2783" s="50">
        <v>9117.22</v>
      </c>
    </row>
    <row r="2784" spans="1:8" ht="12.75">
      <c r="A2784" s="67" t="s">
        <v>543</v>
      </c>
      <c r="B2784" s="7" t="s">
        <v>559</v>
      </c>
      <c r="C2784" s="8">
        <v>150000</v>
      </c>
      <c r="D2784" s="41">
        <v>190000</v>
      </c>
      <c r="E2784" s="9">
        <v>189980</v>
      </c>
      <c r="F2784" s="46" t="str">
        <f t="shared" si="168"/>
        <v> </v>
      </c>
      <c r="G2784" s="47">
        <f t="shared" si="169"/>
        <v>20</v>
      </c>
      <c r="H2784" s="50">
        <v>20</v>
      </c>
    </row>
    <row r="2785" spans="1:8" ht="12.75">
      <c r="A2785" s="67" t="s">
        <v>544</v>
      </c>
      <c r="B2785" s="7" t="s">
        <v>1353</v>
      </c>
      <c r="C2785" s="8"/>
      <c r="D2785" s="41"/>
      <c r="E2785" s="9"/>
      <c r="F2785" s="46" t="str">
        <f t="shared" si="168"/>
        <v> </v>
      </c>
      <c r="G2785" s="47" t="str">
        <f t="shared" si="169"/>
        <v> </v>
      </c>
      <c r="H2785" s="50"/>
    </row>
    <row r="2786" spans="1:8" ht="12.75">
      <c r="A2786" s="66"/>
      <c r="B2786" s="7" t="s">
        <v>790</v>
      </c>
      <c r="C2786" s="8">
        <v>100000</v>
      </c>
      <c r="D2786" s="41">
        <v>100000</v>
      </c>
      <c r="E2786" s="9">
        <v>63390.65</v>
      </c>
      <c r="F2786" s="46" t="str">
        <f t="shared" si="168"/>
        <v> </v>
      </c>
      <c r="G2786" s="47">
        <f t="shared" si="169"/>
        <v>36609.35</v>
      </c>
      <c r="H2786" s="50">
        <v>36609.35</v>
      </c>
    </row>
    <row r="2787" spans="1:8" ht="12.75">
      <c r="A2787" s="67" t="s">
        <v>578</v>
      </c>
      <c r="B2787" s="7" t="s">
        <v>560</v>
      </c>
      <c r="C2787" s="8">
        <v>100000</v>
      </c>
      <c r="D2787" s="41">
        <v>100000</v>
      </c>
      <c r="E2787" s="9">
        <v>45007</v>
      </c>
      <c r="F2787" s="46" t="str">
        <f t="shared" si="168"/>
        <v> </v>
      </c>
      <c r="G2787" s="47">
        <f t="shared" si="169"/>
        <v>54993</v>
      </c>
      <c r="H2787" s="50">
        <v>54993</v>
      </c>
    </row>
    <row r="2788" spans="1:8" ht="12.75">
      <c r="A2788" s="67" t="s">
        <v>545</v>
      </c>
      <c r="B2788" s="7" t="s">
        <v>561</v>
      </c>
      <c r="C2788" s="8">
        <v>100000</v>
      </c>
      <c r="D2788" s="41">
        <v>100000</v>
      </c>
      <c r="E2788" s="9">
        <v>99657</v>
      </c>
      <c r="F2788" s="46" t="str">
        <f t="shared" si="168"/>
        <v> </v>
      </c>
      <c r="G2788" s="47">
        <f t="shared" si="169"/>
        <v>343</v>
      </c>
      <c r="H2788" s="50">
        <v>343</v>
      </c>
    </row>
    <row r="2789" spans="1:8" ht="12.75">
      <c r="A2789" s="67" t="s">
        <v>546</v>
      </c>
      <c r="B2789" s="7" t="s">
        <v>562</v>
      </c>
      <c r="C2789" s="8">
        <v>3800000</v>
      </c>
      <c r="D2789" s="41">
        <v>3800000</v>
      </c>
      <c r="E2789" s="9">
        <v>3798430</v>
      </c>
      <c r="F2789" s="46" t="str">
        <f t="shared" si="168"/>
        <v> </v>
      </c>
      <c r="G2789" s="47">
        <f t="shared" si="169"/>
        <v>1570</v>
      </c>
      <c r="H2789" s="50">
        <v>1570</v>
      </c>
    </row>
    <row r="2790" spans="1:8" ht="12.75">
      <c r="A2790" s="67" t="s">
        <v>547</v>
      </c>
      <c r="B2790" s="7" t="s">
        <v>563</v>
      </c>
      <c r="C2790" s="8">
        <v>40000</v>
      </c>
      <c r="D2790" s="41">
        <v>7000</v>
      </c>
      <c r="E2790" s="9">
        <v>0</v>
      </c>
      <c r="F2790" s="46" t="str">
        <f t="shared" si="168"/>
        <v> </v>
      </c>
      <c r="G2790" s="47">
        <f t="shared" si="169"/>
        <v>7000</v>
      </c>
      <c r="H2790" s="50">
        <v>7000</v>
      </c>
    </row>
    <row r="2791" spans="1:8" ht="12.75">
      <c r="A2791" s="67" t="s">
        <v>548</v>
      </c>
      <c r="B2791" s="7" t="s">
        <v>564</v>
      </c>
      <c r="C2791" s="8">
        <v>30000</v>
      </c>
      <c r="D2791" s="41">
        <v>30000</v>
      </c>
      <c r="E2791" s="9">
        <v>15136.11</v>
      </c>
      <c r="F2791" s="46" t="str">
        <f t="shared" si="168"/>
        <v> </v>
      </c>
      <c r="G2791" s="47">
        <f t="shared" si="169"/>
        <v>14863.89</v>
      </c>
      <c r="H2791" s="50">
        <v>14863.89</v>
      </c>
    </row>
    <row r="2792" spans="1:8" ht="12.75">
      <c r="A2792" s="67" t="s">
        <v>549</v>
      </c>
      <c r="B2792" s="7" t="s">
        <v>565</v>
      </c>
      <c r="C2792" s="8">
        <v>100000</v>
      </c>
      <c r="D2792" s="41">
        <v>130000</v>
      </c>
      <c r="E2792" s="9">
        <v>128405</v>
      </c>
      <c r="F2792" s="46" t="str">
        <f t="shared" si="168"/>
        <v> </v>
      </c>
      <c r="G2792" s="47">
        <f t="shared" si="169"/>
        <v>1595</v>
      </c>
      <c r="H2792" s="50">
        <v>1595</v>
      </c>
    </row>
    <row r="2793" spans="1:8" ht="12.75">
      <c r="A2793" s="67" t="s">
        <v>552</v>
      </c>
      <c r="B2793" s="7" t="s">
        <v>582</v>
      </c>
      <c r="C2793" s="8">
        <v>10000</v>
      </c>
      <c r="D2793" s="41">
        <v>13000</v>
      </c>
      <c r="E2793" s="9">
        <v>10769.75</v>
      </c>
      <c r="F2793" s="46" t="str">
        <f t="shared" si="168"/>
        <v> </v>
      </c>
      <c r="G2793" s="47">
        <f t="shared" si="169"/>
        <v>2230.25</v>
      </c>
      <c r="H2793" s="50">
        <v>2230.25</v>
      </c>
    </row>
    <row r="2794" spans="1:8" ht="12.75">
      <c r="A2794" s="67" t="s">
        <v>553</v>
      </c>
      <c r="B2794" s="7" t="s">
        <v>568</v>
      </c>
      <c r="C2794" s="8">
        <v>60000</v>
      </c>
      <c r="D2794" s="41">
        <v>60000</v>
      </c>
      <c r="E2794" s="9">
        <v>59920</v>
      </c>
      <c r="F2794" s="46" t="str">
        <f t="shared" si="168"/>
        <v> </v>
      </c>
      <c r="G2794" s="47">
        <f t="shared" si="169"/>
        <v>80</v>
      </c>
      <c r="H2794" s="50">
        <v>80</v>
      </c>
    </row>
    <row r="2795" spans="1:8" ht="12.75">
      <c r="A2795" s="67" t="s">
        <v>1327</v>
      </c>
      <c r="B2795" s="7" t="s">
        <v>1347</v>
      </c>
      <c r="C2795" s="8">
        <v>75000</v>
      </c>
      <c r="D2795" s="41">
        <v>75000</v>
      </c>
      <c r="E2795" s="9">
        <v>69103.5</v>
      </c>
      <c r="F2795" s="46" t="str">
        <f t="shared" si="168"/>
        <v> </v>
      </c>
      <c r="G2795" s="47">
        <f t="shared" si="169"/>
        <v>5896.5</v>
      </c>
      <c r="H2795" s="50">
        <v>5896.5</v>
      </c>
    </row>
    <row r="2796" spans="1:9" ht="12.75">
      <c r="A2796" s="67"/>
      <c r="B2796" s="14" t="s">
        <v>464</v>
      </c>
      <c r="C2796" s="8">
        <v>19375000</v>
      </c>
      <c r="D2796" s="42"/>
      <c r="E2796" s="23"/>
      <c r="F2796" s="23"/>
      <c r="G2796" s="79"/>
      <c r="H2796" s="71"/>
      <c r="I2796" s="9">
        <v>18383002.09</v>
      </c>
    </row>
    <row r="2797" spans="1:9" ht="12.75">
      <c r="A2797" s="67"/>
      <c r="B2797" s="14" t="s">
        <v>465</v>
      </c>
      <c r="C2797" s="8"/>
      <c r="D2797" s="43">
        <f>SUM(D2772:D2795)</f>
        <v>19375000</v>
      </c>
      <c r="E2797" s="21">
        <f>SUM(E2772:E2795)</f>
        <v>18383002.09</v>
      </c>
      <c r="F2797" s="21"/>
      <c r="G2797" s="80">
        <f>SUM(G2772:G2795)</f>
        <v>991997.9100000005</v>
      </c>
      <c r="H2797" s="72">
        <f>SUM(H2772:H2795)</f>
        <v>991997.9099999999</v>
      </c>
      <c r="I2797" s="9"/>
    </row>
    <row r="2798" spans="1:9" ht="12.75">
      <c r="A2798" s="67"/>
      <c r="B2798" s="14" t="s">
        <v>466</v>
      </c>
      <c r="C2798" s="8">
        <v>39412000</v>
      </c>
      <c r="D2798" s="44">
        <f>D2766+D2797</f>
        <v>39412000</v>
      </c>
      <c r="E2798" s="22">
        <f>E2766+E2797</f>
        <v>37054978.31</v>
      </c>
      <c r="F2798" s="22"/>
      <c r="G2798" s="61">
        <f>G2766+G2797</f>
        <v>2357021.6900000004</v>
      </c>
      <c r="H2798" s="73">
        <f>H2766+H2797</f>
        <v>2357021.6899999995</v>
      </c>
      <c r="I2798" s="9">
        <v>37054978.31</v>
      </c>
    </row>
    <row r="2799" spans="1:8" ht="12.75">
      <c r="A2799" s="64"/>
      <c r="B2799" s="15" t="s">
        <v>1265</v>
      </c>
      <c r="C2799" s="8"/>
      <c r="D2799" s="41"/>
      <c r="E2799" s="9"/>
      <c r="F2799" s="56" t="str">
        <f>IF(E2798&gt;D2798,E2798-D2798," ")</f>
        <v> </v>
      </c>
      <c r="G2799" s="82">
        <f>IF(D2798&gt;E2798,D2798-E2798," ")</f>
        <v>2357021.6899999976</v>
      </c>
      <c r="H2799" s="50"/>
    </row>
    <row r="2800" spans="1:8" ht="12.75">
      <c r="A2800" s="64"/>
      <c r="B2800" s="14"/>
      <c r="C2800" s="8"/>
      <c r="D2800" s="41"/>
      <c r="E2800" s="9"/>
      <c r="F2800" s="9"/>
      <c r="G2800" s="78"/>
      <c r="H2800" s="50"/>
    </row>
    <row r="2801" spans="1:8" ht="12.75">
      <c r="A2801" s="64"/>
      <c r="B2801" s="17" t="s">
        <v>467</v>
      </c>
      <c r="C2801" s="8"/>
      <c r="D2801" s="41"/>
      <c r="E2801" s="9"/>
      <c r="F2801" s="9"/>
      <c r="G2801" s="78"/>
      <c r="H2801" s="50"/>
    </row>
    <row r="2802" spans="1:8" ht="12.75">
      <c r="A2802" s="64"/>
      <c r="B2802" s="17" t="s">
        <v>468</v>
      </c>
      <c r="C2802" s="8"/>
      <c r="D2802" s="41"/>
      <c r="E2802" s="9"/>
      <c r="F2802" s="9"/>
      <c r="G2802" s="78"/>
      <c r="H2802" s="50"/>
    </row>
    <row r="2803" spans="1:8" ht="7.5" customHeight="1">
      <c r="A2803" s="64"/>
      <c r="B2803" s="14"/>
      <c r="C2803" s="8"/>
      <c r="D2803" s="41"/>
      <c r="E2803" s="9"/>
      <c r="F2803" s="9"/>
      <c r="G2803" s="78"/>
      <c r="H2803" s="50"/>
    </row>
    <row r="2804" spans="1:8" ht="12.75">
      <c r="A2804" s="64"/>
      <c r="B2804" s="17" t="s">
        <v>1263</v>
      </c>
      <c r="C2804" s="8"/>
      <c r="D2804" s="41"/>
      <c r="E2804" s="9"/>
      <c r="F2804" s="9"/>
      <c r="G2804" s="78"/>
      <c r="H2804" s="50"/>
    </row>
    <row r="2805" spans="1:8" ht="12.75">
      <c r="A2805" s="66" t="s">
        <v>66</v>
      </c>
      <c r="B2805" s="7" t="s">
        <v>534</v>
      </c>
      <c r="C2805" s="8">
        <v>46300000</v>
      </c>
      <c r="D2805" s="41">
        <v>44710000</v>
      </c>
      <c r="E2805" s="9">
        <v>43043315.83</v>
      </c>
      <c r="F2805" s="46" t="str">
        <f>IF(E2805&gt;D2805,E2805-D2805," ")</f>
        <v> </v>
      </c>
      <c r="G2805" s="47">
        <f>IF(D2805&gt;E2805,D2805-E2805," ")</f>
        <v>1666684.1700000018</v>
      </c>
      <c r="H2805" s="50">
        <v>1666684.17</v>
      </c>
    </row>
    <row r="2806" spans="1:8" ht="12.75">
      <c r="A2806" s="64"/>
      <c r="B2806" s="15" t="s">
        <v>601</v>
      </c>
      <c r="C2806" s="8"/>
      <c r="D2806" s="44">
        <f>SUM(D2805)</f>
        <v>44710000</v>
      </c>
      <c r="E2806" s="22">
        <f>SUM(E2805)</f>
        <v>43043315.83</v>
      </c>
      <c r="F2806" s="22"/>
      <c r="G2806" s="61">
        <f>SUM(G2805)</f>
        <v>1666684.1700000018</v>
      </c>
      <c r="H2806" s="50">
        <f>SUM(H2805)</f>
        <v>1666684.17</v>
      </c>
    </row>
    <row r="2807" spans="1:8" ht="12.75">
      <c r="A2807" s="2"/>
      <c r="B2807" s="3"/>
      <c r="C2807" s="1"/>
      <c r="D2807" s="45"/>
      <c r="E2807" s="4"/>
      <c r="F2807" s="4"/>
      <c r="G2807" s="4"/>
      <c r="H2807" s="50"/>
    </row>
    <row r="2808" spans="1:8" ht="7.5" customHeight="1">
      <c r="A2808" s="64"/>
      <c r="B2808" s="7"/>
      <c r="C2808" s="8"/>
      <c r="D2808" s="41"/>
      <c r="E2808" s="9"/>
      <c r="F2808" s="9"/>
      <c r="G2808" s="78"/>
      <c r="H2808" s="50"/>
    </row>
    <row r="2809" spans="1:8" ht="12.75">
      <c r="A2809" s="64"/>
      <c r="B2809" s="17" t="s">
        <v>467</v>
      </c>
      <c r="C2809" s="8"/>
      <c r="D2809" s="41"/>
      <c r="E2809" s="9"/>
      <c r="F2809" s="9"/>
      <c r="G2809" s="78"/>
      <c r="H2809" s="50"/>
    </row>
    <row r="2810" spans="1:8" ht="12.75">
      <c r="A2810" s="64"/>
      <c r="B2810" s="17" t="s">
        <v>83</v>
      </c>
      <c r="C2810" s="8"/>
      <c r="D2810" s="41"/>
      <c r="E2810" s="9"/>
      <c r="F2810" s="9"/>
      <c r="G2810" s="78"/>
      <c r="H2810" s="50"/>
    </row>
    <row r="2811" spans="1:8" ht="7.5" customHeight="1">
      <c r="A2811" s="64"/>
      <c r="B2811" s="17"/>
      <c r="C2811" s="8"/>
      <c r="D2811" s="41"/>
      <c r="E2811" s="9"/>
      <c r="F2811" s="9"/>
      <c r="G2811" s="78"/>
      <c r="H2811" s="50"/>
    </row>
    <row r="2812" spans="1:8" ht="12.75">
      <c r="A2812" s="64"/>
      <c r="B2812" s="15" t="s">
        <v>598</v>
      </c>
      <c r="C2812" s="8"/>
      <c r="D2812" s="41">
        <f>D2806</f>
        <v>44710000</v>
      </c>
      <c r="E2812" s="9">
        <f>E2806</f>
        <v>43043315.83</v>
      </c>
      <c r="F2812" s="9"/>
      <c r="G2812" s="78">
        <f>G2806</f>
        <v>1666684.1700000018</v>
      </c>
      <c r="H2812" s="50">
        <f>H2806</f>
        <v>1666684.17</v>
      </c>
    </row>
    <row r="2813" spans="1:8" ht="7.5" customHeight="1">
      <c r="A2813" s="64"/>
      <c r="B2813" s="7"/>
      <c r="C2813" s="8"/>
      <c r="D2813" s="41"/>
      <c r="E2813" s="9"/>
      <c r="F2813" s="9"/>
      <c r="G2813" s="78"/>
      <c r="H2813" s="50"/>
    </row>
    <row r="2814" spans="1:8" ht="12.75">
      <c r="A2814" s="64"/>
      <c r="B2814" s="17" t="s">
        <v>1264</v>
      </c>
      <c r="C2814" s="8"/>
      <c r="D2814" s="41"/>
      <c r="E2814" s="9"/>
      <c r="F2814" s="9"/>
      <c r="G2814" s="78"/>
      <c r="H2814" s="50"/>
    </row>
    <row r="2815" spans="1:8" ht="12.75">
      <c r="A2815" s="66" t="s">
        <v>87</v>
      </c>
      <c r="B2815" s="7" t="s">
        <v>555</v>
      </c>
      <c r="C2815" s="8">
        <v>6600000</v>
      </c>
      <c r="D2815" s="41">
        <v>6850000</v>
      </c>
      <c r="E2815" s="9">
        <v>6819450.51</v>
      </c>
      <c r="F2815" s="46" t="str">
        <f aca="true" t="shared" si="170" ref="F2815:F2839">IF(E2815&gt;D2815,E2815-D2815," ")</f>
        <v> </v>
      </c>
      <c r="G2815" s="47">
        <f aca="true" t="shared" si="171" ref="G2815:G2839">IF(D2815&gt;E2815,D2815-E2815," ")</f>
        <v>30549.490000000224</v>
      </c>
      <c r="H2815" s="50">
        <v>30549.49</v>
      </c>
    </row>
    <row r="2816" spans="1:8" ht="12.75">
      <c r="A2816" s="67" t="s">
        <v>538</v>
      </c>
      <c r="B2816" s="7" t="s">
        <v>579</v>
      </c>
      <c r="C2816" s="8">
        <v>15000</v>
      </c>
      <c r="D2816" s="41">
        <v>15000</v>
      </c>
      <c r="E2816" s="9">
        <v>15000</v>
      </c>
      <c r="F2816" s="46" t="str">
        <f t="shared" si="170"/>
        <v> </v>
      </c>
      <c r="G2816" s="47" t="str">
        <f t="shared" si="171"/>
        <v> </v>
      </c>
      <c r="H2816" s="50">
        <v>0</v>
      </c>
    </row>
    <row r="2817" spans="1:8" ht="12.75">
      <c r="A2817" s="67" t="s">
        <v>1370</v>
      </c>
      <c r="B2817" s="7" t="s">
        <v>1381</v>
      </c>
      <c r="C2817" s="8"/>
      <c r="D2817" s="41"/>
      <c r="E2817" s="9"/>
      <c r="F2817" s="46" t="str">
        <f t="shared" si="170"/>
        <v> </v>
      </c>
      <c r="G2817" s="47" t="str">
        <f t="shared" si="171"/>
        <v> </v>
      </c>
      <c r="H2817" s="50"/>
    </row>
    <row r="2818" spans="1:8" ht="12.75">
      <c r="A2818" s="64"/>
      <c r="B2818" s="7" t="s">
        <v>1380</v>
      </c>
      <c r="C2818" s="8">
        <v>500000</v>
      </c>
      <c r="D2818" s="41">
        <v>500000</v>
      </c>
      <c r="E2818" s="9">
        <v>387970</v>
      </c>
      <c r="F2818" s="46" t="str">
        <f t="shared" si="170"/>
        <v> </v>
      </c>
      <c r="G2818" s="47">
        <f t="shared" si="171"/>
        <v>112030</v>
      </c>
      <c r="H2818" s="50">
        <v>112030</v>
      </c>
    </row>
    <row r="2819" spans="1:8" ht="12.75">
      <c r="A2819" s="67" t="s">
        <v>539</v>
      </c>
      <c r="B2819" s="7" t="s">
        <v>556</v>
      </c>
      <c r="C2819" s="8">
        <v>800000</v>
      </c>
      <c r="D2819" s="41">
        <v>800000</v>
      </c>
      <c r="E2819" s="9">
        <v>644171.02</v>
      </c>
      <c r="F2819" s="46" t="str">
        <f t="shared" si="170"/>
        <v> </v>
      </c>
      <c r="G2819" s="47">
        <f t="shared" si="171"/>
        <v>155828.97999999998</v>
      </c>
      <c r="H2819" s="50">
        <v>155828.98</v>
      </c>
    </row>
    <row r="2820" spans="1:8" ht="12.75">
      <c r="A2820" s="67" t="s">
        <v>540</v>
      </c>
      <c r="B2820" s="7" t="s">
        <v>557</v>
      </c>
      <c r="C2820" s="8">
        <v>150000</v>
      </c>
      <c r="D2820" s="41">
        <v>150000</v>
      </c>
      <c r="E2820" s="9">
        <v>130149.97</v>
      </c>
      <c r="F2820" s="46" t="str">
        <f t="shared" si="170"/>
        <v> </v>
      </c>
      <c r="G2820" s="47">
        <f t="shared" si="171"/>
        <v>19850.03</v>
      </c>
      <c r="H2820" s="50">
        <v>19850.03</v>
      </c>
    </row>
    <row r="2821" spans="1:8" ht="12.75">
      <c r="A2821" s="67" t="s">
        <v>541</v>
      </c>
      <c r="B2821" s="7" t="s">
        <v>558</v>
      </c>
      <c r="C2821" s="8">
        <v>800000</v>
      </c>
      <c r="D2821" s="41">
        <v>900000</v>
      </c>
      <c r="E2821" s="9">
        <v>893620.89</v>
      </c>
      <c r="F2821" s="46" t="str">
        <f t="shared" si="170"/>
        <v> </v>
      </c>
      <c r="G2821" s="47">
        <f t="shared" si="171"/>
        <v>6379.109999999986</v>
      </c>
      <c r="H2821" s="50">
        <v>6379.11</v>
      </c>
    </row>
    <row r="2822" spans="1:8" ht="12.75">
      <c r="A2822" s="67" t="s">
        <v>577</v>
      </c>
      <c r="B2822" s="7" t="s">
        <v>580</v>
      </c>
      <c r="C2822" s="8">
        <v>6400000</v>
      </c>
      <c r="D2822" s="41">
        <v>6340000</v>
      </c>
      <c r="E2822" s="9">
        <v>6099634.13</v>
      </c>
      <c r="F2822" s="46" t="str">
        <f t="shared" si="170"/>
        <v> </v>
      </c>
      <c r="G2822" s="47">
        <f t="shared" si="171"/>
        <v>240365.8700000001</v>
      </c>
      <c r="H2822" s="50">
        <v>240365.87</v>
      </c>
    </row>
    <row r="2823" spans="1:8" ht="12.75">
      <c r="A2823" s="67" t="s">
        <v>542</v>
      </c>
      <c r="B2823" s="7" t="s">
        <v>35</v>
      </c>
      <c r="C2823" s="8">
        <v>100000</v>
      </c>
      <c r="D2823" s="41">
        <v>110000</v>
      </c>
      <c r="E2823" s="9">
        <v>97508.14</v>
      </c>
      <c r="F2823" s="46" t="str">
        <f t="shared" si="170"/>
        <v> </v>
      </c>
      <c r="G2823" s="47">
        <f t="shared" si="171"/>
        <v>12491.86</v>
      </c>
      <c r="H2823" s="50">
        <v>12491.86</v>
      </c>
    </row>
    <row r="2824" spans="1:8" ht="12.75">
      <c r="A2824" s="67" t="s">
        <v>543</v>
      </c>
      <c r="B2824" s="7" t="s">
        <v>559</v>
      </c>
      <c r="C2824" s="8">
        <v>250000</v>
      </c>
      <c r="D2824" s="41">
        <v>250000</v>
      </c>
      <c r="E2824" s="9">
        <v>214270.5</v>
      </c>
      <c r="F2824" s="46" t="str">
        <f t="shared" si="170"/>
        <v> </v>
      </c>
      <c r="G2824" s="47">
        <f t="shared" si="171"/>
        <v>35729.5</v>
      </c>
      <c r="H2824" s="50">
        <v>35729.5</v>
      </c>
    </row>
    <row r="2825" spans="1:8" ht="12.75">
      <c r="A2825" s="67" t="s">
        <v>544</v>
      </c>
      <c r="B2825" s="7" t="s">
        <v>1353</v>
      </c>
      <c r="C2825" s="8"/>
      <c r="D2825" s="41"/>
      <c r="E2825" s="9"/>
      <c r="F2825" s="46" t="str">
        <f t="shared" si="170"/>
        <v> </v>
      </c>
      <c r="G2825" s="47" t="str">
        <f t="shared" si="171"/>
        <v> </v>
      </c>
      <c r="H2825" s="50"/>
    </row>
    <row r="2826" spans="1:8" ht="12.75">
      <c r="A2826" s="66"/>
      <c r="B2826" s="7" t="s">
        <v>790</v>
      </c>
      <c r="C2826" s="8">
        <v>250000</v>
      </c>
      <c r="D2826" s="41">
        <v>340000</v>
      </c>
      <c r="E2826" s="9">
        <v>328911.74</v>
      </c>
      <c r="F2826" s="46" t="str">
        <f t="shared" si="170"/>
        <v> </v>
      </c>
      <c r="G2826" s="47">
        <f t="shared" si="171"/>
        <v>11088.26000000001</v>
      </c>
      <c r="H2826" s="50">
        <v>11088.26</v>
      </c>
    </row>
    <row r="2827" spans="1:8" ht="12.75">
      <c r="A2827" s="67" t="s">
        <v>578</v>
      </c>
      <c r="B2827" s="7" t="s">
        <v>560</v>
      </c>
      <c r="C2827" s="8">
        <v>100000</v>
      </c>
      <c r="D2827" s="41">
        <v>100000</v>
      </c>
      <c r="E2827" s="9">
        <v>0</v>
      </c>
      <c r="F2827" s="46" t="str">
        <f t="shared" si="170"/>
        <v> </v>
      </c>
      <c r="G2827" s="47">
        <f t="shared" si="171"/>
        <v>100000</v>
      </c>
      <c r="H2827" s="50">
        <v>100000</v>
      </c>
    </row>
    <row r="2828" spans="1:8" ht="12.75">
      <c r="A2828" s="67" t="s">
        <v>545</v>
      </c>
      <c r="B2828" s="7" t="s">
        <v>561</v>
      </c>
      <c r="C2828" s="8">
        <v>900000</v>
      </c>
      <c r="D2828" s="41">
        <v>1060000</v>
      </c>
      <c r="E2828" s="9">
        <v>1058254.15</v>
      </c>
      <c r="F2828" s="46" t="str">
        <f t="shared" si="170"/>
        <v> </v>
      </c>
      <c r="G2828" s="47">
        <f t="shared" si="171"/>
        <v>1745.8500000000931</v>
      </c>
      <c r="H2828" s="50">
        <v>1745.85</v>
      </c>
    </row>
    <row r="2829" spans="1:8" ht="12.75">
      <c r="A2829" s="67" t="s">
        <v>546</v>
      </c>
      <c r="B2829" s="7" t="s">
        <v>562</v>
      </c>
      <c r="C2829" s="8">
        <v>1100000</v>
      </c>
      <c r="D2829" s="41">
        <v>1375000</v>
      </c>
      <c r="E2829" s="9">
        <v>1373909</v>
      </c>
      <c r="F2829" s="46" t="str">
        <f t="shared" si="170"/>
        <v> </v>
      </c>
      <c r="G2829" s="47">
        <f t="shared" si="171"/>
        <v>1091</v>
      </c>
      <c r="H2829" s="50">
        <v>1091</v>
      </c>
    </row>
    <row r="2830" spans="1:8" ht="12.75">
      <c r="A2830" s="67" t="s">
        <v>547</v>
      </c>
      <c r="B2830" s="7" t="s">
        <v>563</v>
      </c>
      <c r="C2830" s="8">
        <v>200000</v>
      </c>
      <c r="D2830" s="41">
        <v>200000</v>
      </c>
      <c r="E2830" s="9">
        <v>168863</v>
      </c>
      <c r="F2830" s="46" t="str">
        <f t="shared" si="170"/>
        <v> </v>
      </c>
      <c r="G2830" s="47">
        <f t="shared" si="171"/>
        <v>31137</v>
      </c>
      <c r="H2830" s="50">
        <v>31137</v>
      </c>
    </row>
    <row r="2831" spans="1:8" ht="12.75">
      <c r="A2831" s="67" t="s">
        <v>548</v>
      </c>
      <c r="B2831" s="7" t="s">
        <v>564</v>
      </c>
      <c r="C2831" s="8">
        <v>150000</v>
      </c>
      <c r="D2831" s="41">
        <v>175000</v>
      </c>
      <c r="E2831" s="9">
        <v>167445.25</v>
      </c>
      <c r="F2831" s="46" t="str">
        <f t="shared" si="170"/>
        <v> </v>
      </c>
      <c r="G2831" s="47">
        <f t="shared" si="171"/>
        <v>7554.75</v>
      </c>
      <c r="H2831" s="50">
        <v>7554.75</v>
      </c>
    </row>
    <row r="2832" spans="1:8" ht="12.75">
      <c r="A2832" s="67" t="s">
        <v>549</v>
      </c>
      <c r="B2832" s="7" t="s">
        <v>565</v>
      </c>
      <c r="C2832" s="8">
        <v>400000</v>
      </c>
      <c r="D2832" s="41">
        <v>510000</v>
      </c>
      <c r="E2832" s="9">
        <v>508259</v>
      </c>
      <c r="F2832" s="46" t="str">
        <f t="shared" si="170"/>
        <v> </v>
      </c>
      <c r="G2832" s="47">
        <f t="shared" si="171"/>
        <v>1741</v>
      </c>
      <c r="H2832" s="50">
        <v>1741</v>
      </c>
    </row>
    <row r="2833" spans="1:8" ht="12.75">
      <c r="A2833" s="67" t="s">
        <v>588</v>
      </c>
      <c r="B2833" s="7" t="s">
        <v>1385</v>
      </c>
      <c r="C2833" s="8">
        <v>500000</v>
      </c>
      <c r="D2833" s="41">
        <v>980000</v>
      </c>
      <c r="E2833" s="9">
        <v>978650</v>
      </c>
      <c r="F2833" s="46" t="str">
        <f t="shared" si="170"/>
        <v> </v>
      </c>
      <c r="G2833" s="47">
        <f t="shared" si="171"/>
        <v>1350</v>
      </c>
      <c r="H2833" s="50">
        <v>1350</v>
      </c>
    </row>
    <row r="2834" spans="1:8" ht="12.75">
      <c r="A2834" s="67" t="s">
        <v>731</v>
      </c>
      <c r="B2834" s="7" t="s">
        <v>88</v>
      </c>
      <c r="C2834" s="8">
        <v>300000</v>
      </c>
      <c r="D2834" s="41">
        <v>450000</v>
      </c>
      <c r="E2834" s="9">
        <v>413026.25</v>
      </c>
      <c r="F2834" s="46" t="str">
        <f t="shared" si="170"/>
        <v> </v>
      </c>
      <c r="G2834" s="47">
        <f t="shared" si="171"/>
        <v>36973.75</v>
      </c>
      <c r="H2834" s="50">
        <v>36973.75</v>
      </c>
    </row>
    <row r="2835" spans="1:8" ht="12.75">
      <c r="A2835" s="67" t="s">
        <v>552</v>
      </c>
      <c r="B2835" s="7" t="s">
        <v>582</v>
      </c>
      <c r="C2835" s="8">
        <v>300000</v>
      </c>
      <c r="D2835" s="41">
        <v>300000</v>
      </c>
      <c r="E2835" s="9">
        <v>246845.5</v>
      </c>
      <c r="F2835" s="46" t="str">
        <f t="shared" si="170"/>
        <v> </v>
      </c>
      <c r="G2835" s="47">
        <f t="shared" si="171"/>
        <v>53154.5</v>
      </c>
      <c r="H2835" s="50">
        <v>53154.5</v>
      </c>
    </row>
    <row r="2836" spans="1:8" ht="12.75">
      <c r="A2836" s="67" t="s">
        <v>663</v>
      </c>
      <c r="B2836" s="7" t="s">
        <v>89</v>
      </c>
      <c r="C2836" s="8">
        <v>200000</v>
      </c>
      <c r="D2836" s="41">
        <v>200000</v>
      </c>
      <c r="E2836" s="9">
        <v>0</v>
      </c>
      <c r="F2836" s="46" t="str">
        <f t="shared" si="170"/>
        <v> </v>
      </c>
      <c r="G2836" s="47">
        <f t="shared" si="171"/>
        <v>200000</v>
      </c>
      <c r="H2836" s="50">
        <v>200000</v>
      </c>
    </row>
    <row r="2837" spans="1:8" ht="12.75">
      <c r="A2837" s="67" t="s">
        <v>553</v>
      </c>
      <c r="B2837" s="7" t="s">
        <v>568</v>
      </c>
      <c r="C2837" s="8">
        <v>400000</v>
      </c>
      <c r="D2837" s="41">
        <v>400000</v>
      </c>
      <c r="E2837" s="9">
        <v>399517.93</v>
      </c>
      <c r="F2837" s="46" t="str">
        <f t="shared" si="170"/>
        <v> </v>
      </c>
      <c r="G2837" s="47">
        <f t="shared" si="171"/>
        <v>482.070000000007</v>
      </c>
      <c r="H2837" s="50">
        <v>482.07</v>
      </c>
    </row>
    <row r="2838" spans="1:8" ht="12.75">
      <c r="A2838" s="67" t="s">
        <v>1327</v>
      </c>
      <c r="B2838" s="7" t="s">
        <v>1347</v>
      </c>
      <c r="C2838" s="8">
        <v>400000</v>
      </c>
      <c r="D2838" s="41">
        <v>400000</v>
      </c>
      <c r="E2838" s="9">
        <v>205452</v>
      </c>
      <c r="F2838" s="46" t="str">
        <f t="shared" si="170"/>
        <v> </v>
      </c>
      <c r="G2838" s="47">
        <f t="shared" si="171"/>
        <v>194548</v>
      </c>
      <c r="H2838" s="50">
        <v>194548</v>
      </c>
    </row>
    <row r="2839" spans="1:8" ht="12.75">
      <c r="A2839" s="67" t="s">
        <v>90</v>
      </c>
      <c r="B2839" s="7" t="s">
        <v>91</v>
      </c>
      <c r="C2839" s="8">
        <v>35000000</v>
      </c>
      <c r="D2839" s="41">
        <v>35000000</v>
      </c>
      <c r="E2839" s="9">
        <v>40919200</v>
      </c>
      <c r="F2839" s="46">
        <f t="shared" si="170"/>
        <v>5919200</v>
      </c>
      <c r="G2839" s="47" t="str">
        <f t="shared" si="171"/>
        <v> </v>
      </c>
      <c r="H2839" s="50">
        <v>-5919200</v>
      </c>
    </row>
    <row r="2840" spans="1:9" ht="12.75">
      <c r="A2840" s="64"/>
      <c r="B2840" s="14" t="s">
        <v>469</v>
      </c>
      <c r="C2840" s="8">
        <v>102115000</v>
      </c>
      <c r="D2840" s="42"/>
      <c r="E2840" s="23"/>
      <c r="F2840" s="23"/>
      <c r="G2840" s="79"/>
      <c r="H2840" s="71"/>
      <c r="I2840" s="9">
        <v>105113424.81</v>
      </c>
    </row>
    <row r="2841" spans="1:8" ht="12.75">
      <c r="A2841" s="64"/>
      <c r="B2841" s="14" t="s">
        <v>470</v>
      </c>
      <c r="C2841" s="8"/>
      <c r="D2841" s="43">
        <f>SUM(D2812:D2839)</f>
        <v>102115000</v>
      </c>
      <c r="E2841" s="21">
        <f>SUM(E2812:E2839)</f>
        <v>105113424.81</v>
      </c>
      <c r="F2841" s="21">
        <f>SUM(F2812:F2839)</f>
        <v>5919200</v>
      </c>
      <c r="G2841" s="80">
        <f>SUM(G2812:G2839)</f>
        <v>2920775.1900000023</v>
      </c>
      <c r="H2841" s="72">
        <f>SUM(H2812:H2839)</f>
        <v>-2998424.8100000005</v>
      </c>
    </row>
    <row r="2842" spans="1:8" ht="12.75">
      <c r="A2842" s="64"/>
      <c r="B2842" s="15" t="s">
        <v>460</v>
      </c>
      <c r="C2842" s="8"/>
      <c r="D2842" s="41"/>
      <c r="E2842" s="9"/>
      <c r="F2842" s="83">
        <f>IF(E2841&gt;D2841,E2841-D2841," ")</f>
        <v>2998424.8100000024</v>
      </c>
      <c r="G2842" s="57" t="str">
        <f>IF(D2841&gt;E2841,D2841-E2841," ")</f>
        <v> </v>
      </c>
      <c r="H2842" s="50">
        <f>F2841-G2841</f>
        <v>2998424.8099999977</v>
      </c>
    </row>
    <row r="2843" spans="1:8" ht="12.75">
      <c r="A2843" s="64"/>
      <c r="B2843" s="7"/>
      <c r="C2843" s="8"/>
      <c r="D2843" s="41"/>
      <c r="E2843" s="9"/>
      <c r="F2843" s="9"/>
      <c r="G2843" s="78"/>
      <c r="H2843" s="50"/>
    </row>
    <row r="2844" spans="1:8" ht="12.75">
      <c r="A2844" s="64"/>
      <c r="B2844" s="17" t="s">
        <v>471</v>
      </c>
      <c r="C2844" s="8"/>
      <c r="D2844" s="41"/>
      <c r="E2844" s="9"/>
      <c r="F2844" s="9"/>
      <c r="G2844" s="78"/>
      <c r="H2844" s="50"/>
    </row>
    <row r="2845" spans="1:8" ht="12.75">
      <c r="A2845" s="64"/>
      <c r="B2845" s="17" t="s">
        <v>472</v>
      </c>
      <c r="C2845" s="8"/>
      <c r="D2845" s="41"/>
      <c r="E2845" s="9"/>
      <c r="F2845" s="9"/>
      <c r="G2845" s="78"/>
      <c r="H2845" s="50"/>
    </row>
    <row r="2846" spans="1:8" ht="12.75">
      <c r="A2846" s="64"/>
      <c r="B2846" s="17"/>
      <c r="C2846" s="8"/>
      <c r="D2846" s="41"/>
      <c r="E2846" s="9"/>
      <c r="F2846" s="9"/>
      <c r="G2846" s="78"/>
      <c r="H2846" s="50"/>
    </row>
    <row r="2847" spans="1:8" ht="12.75">
      <c r="A2847" s="64"/>
      <c r="B2847" s="17" t="s">
        <v>1282</v>
      </c>
      <c r="C2847" s="8"/>
      <c r="D2847" s="41"/>
      <c r="E2847" s="9"/>
      <c r="F2847" s="9"/>
      <c r="G2847" s="78"/>
      <c r="H2847" s="50"/>
    </row>
    <row r="2848" spans="1:8" ht="12.75">
      <c r="A2848" s="64"/>
      <c r="B2848" s="7"/>
      <c r="C2848" s="8"/>
      <c r="D2848" s="41"/>
      <c r="E2848" s="9"/>
      <c r="F2848" s="9"/>
      <c r="G2848" s="78"/>
      <c r="H2848" s="50"/>
    </row>
    <row r="2849" spans="1:8" ht="12.75">
      <c r="A2849" s="64"/>
      <c r="B2849" s="17" t="s">
        <v>1263</v>
      </c>
      <c r="C2849" s="8"/>
      <c r="D2849" s="41"/>
      <c r="E2849" s="9"/>
      <c r="F2849" s="9"/>
      <c r="G2849" s="78"/>
      <c r="H2849" s="50"/>
    </row>
    <row r="2850" spans="1:8" ht="12.75">
      <c r="A2850" s="66" t="s">
        <v>92</v>
      </c>
      <c r="B2850" s="7" t="s">
        <v>534</v>
      </c>
      <c r="C2850" s="8">
        <v>11319510</v>
      </c>
      <c r="D2850" s="41">
        <v>11069510</v>
      </c>
      <c r="E2850" s="9">
        <v>10538880.6</v>
      </c>
      <c r="F2850" s="46" t="str">
        <f>IF(E2850&gt;D2850,E2850-D2850," ")</f>
        <v> </v>
      </c>
      <c r="G2850" s="47">
        <f>IF(D2850&gt;E2850,D2850-E2850," ")</f>
        <v>530629.4000000004</v>
      </c>
      <c r="H2850" s="50">
        <v>530629.4</v>
      </c>
    </row>
    <row r="2851" spans="1:8" ht="12.75">
      <c r="A2851" s="66"/>
      <c r="B2851" s="7"/>
      <c r="C2851" s="8"/>
      <c r="D2851" s="41"/>
      <c r="E2851" s="9"/>
      <c r="F2851" s="9"/>
      <c r="G2851" s="78"/>
      <c r="H2851" s="50"/>
    </row>
    <row r="2852" spans="1:8" ht="12.75">
      <c r="A2852" s="66"/>
      <c r="B2852" s="17" t="s">
        <v>1264</v>
      </c>
      <c r="C2852" s="8"/>
      <c r="D2852" s="41"/>
      <c r="E2852" s="9"/>
      <c r="F2852" s="9"/>
      <c r="G2852" s="78"/>
      <c r="H2852" s="50"/>
    </row>
    <row r="2853" spans="1:8" ht="12.75">
      <c r="A2853" s="66" t="s">
        <v>93</v>
      </c>
      <c r="B2853" s="7" t="s">
        <v>554</v>
      </c>
      <c r="C2853" s="8">
        <v>175000</v>
      </c>
      <c r="D2853" s="41">
        <v>175000</v>
      </c>
      <c r="E2853" s="9">
        <v>171729</v>
      </c>
      <c r="F2853" s="46" t="str">
        <f aca="true" t="shared" si="172" ref="F2853:F2863">IF(E2853&gt;D2853,E2853-D2853," ")</f>
        <v> </v>
      </c>
      <c r="G2853" s="47">
        <f aca="true" t="shared" si="173" ref="G2853:G2863">IF(D2853&gt;E2853,D2853-E2853," ")</f>
        <v>3271</v>
      </c>
      <c r="H2853" s="50">
        <v>3271</v>
      </c>
    </row>
    <row r="2854" spans="1:8" ht="12.75">
      <c r="A2854" s="67" t="s">
        <v>536</v>
      </c>
      <c r="B2854" s="7" t="s">
        <v>555</v>
      </c>
      <c r="C2854" s="8">
        <v>1450000</v>
      </c>
      <c r="D2854" s="41">
        <v>1500000</v>
      </c>
      <c r="E2854" s="9">
        <v>1491392.1</v>
      </c>
      <c r="F2854" s="46" t="str">
        <f t="shared" si="172"/>
        <v> </v>
      </c>
      <c r="G2854" s="47">
        <f t="shared" si="173"/>
        <v>8607.899999999907</v>
      </c>
      <c r="H2854" s="50">
        <v>8607.9</v>
      </c>
    </row>
    <row r="2855" spans="1:8" ht="12.75">
      <c r="A2855" s="67" t="s">
        <v>538</v>
      </c>
      <c r="B2855" s="7" t="s">
        <v>579</v>
      </c>
      <c r="C2855" s="8">
        <v>5000</v>
      </c>
      <c r="D2855" s="41">
        <v>5000</v>
      </c>
      <c r="E2855" s="9">
        <v>5000</v>
      </c>
      <c r="F2855" s="46" t="str">
        <f t="shared" si="172"/>
        <v> </v>
      </c>
      <c r="G2855" s="47" t="str">
        <f t="shared" si="173"/>
        <v> </v>
      </c>
      <c r="H2855" s="50">
        <v>0</v>
      </c>
    </row>
    <row r="2856" spans="1:8" ht="12.75">
      <c r="A2856" s="67" t="s">
        <v>1370</v>
      </c>
      <c r="B2856" s="7" t="s">
        <v>1381</v>
      </c>
      <c r="C2856" s="8"/>
      <c r="D2856" s="41"/>
      <c r="E2856" s="9"/>
      <c r="F2856" s="46" t="str">
        <f t="shared" si="172"/>
        <v> </v>
      </c>
      <c r="G2856" s="47" t="str">
        <f t="shared" si="173"/>
        <v> </v>
      </c>
      <c r="H2856" s="50"/>
    </row>
    <row r="2857" spans="1:8" ht="12.75">
      <c r="A2857" s="64"/>
      <c r="B2857" s="7" t="s">
        <v>1380</v>
      </c>
      <c r="C2857" s="8">
        <v>10</v>
      </c>
      <c r="D2857" s="41">
        <v>10</v>
      </c>
      <c r="E2857" s="9">
        <v>0</v>
      </c>
      <c r="F2857" s="46" t="str">
        <f t="shared" si="172"/>
        <v> </v>
      </c>
      <c r="G2857" s="47">
        <f t="shared" si="173"/>
        <v>10</v>
      </c>
      <c r="H2857" s="50">
        <v>10</v>
      </c>
    </row>
    <row r="2858" spans="1:8" ht="12.75">
      <c r="A2858" s="67" t="s">
        <v>539</v>
      </c>
      <c r="B2858" s="7" t="s">
        <v>556</v>
      </c>
      <c r="C2858" s="8">
        <v>60000</v>
      </c>
      <c r="D2858" s="41">
        <v>90000</v>
      </c>
      <c r="E2858" s="9">
        <v>87156.3</v>
      </c>
      <c r="F2858" s="46" t="str">
        <f t="shared" si="172"/>
        <v> </v>
      </c>
      <c r="G2858" s="47">
        <f t="shared" si="173"/>
        <v>2843.699999999997</v>
      </c>
      <c r="H2858" s="50">
        <v>2843.7</v>
      </c>
    </row>
    <row r="2859" spans="1:8" ht="12.75">
      <c r="A2859" s="67" t="s">
        <v>540</v>
      </c>
      <c r="B2859" s="7" t="s">
        <v>557</v>
      </c>
      <c r="C2859" s="8">
        <v>330000</v>
      </c>
      <c r="D2859" s="41">
        <v>545000</v>
      </c>
      <c r="E2859" s="9">
        <v>544980.81</v>
      </c>
      <c r="F2859" s="46" t="str">
        <f t="shared" si="172"/>
        <v> </v>
      </c>
      <c r="G2859" s="47">
        <f t="shared" si="173"/>
        <v>19.18999999994412</v>
      </c>
      <c r="H2859" s="50">
        <v>19.19</v>
      </c>
    </row>
    <row r="2860" spans="1:8" ht="12.75">
      <c r="A2860" s="67" t="s">
        <v>541</v>
      </c>
      <c r="B2860" s="7" t="s">
        <v>558</v>
      </c>
      <c r="C2860" s="8">
        <v>750000</v>
      </c>
      <c r="D2860" s="41">
        <v>890000</v>
      </c>
      <c r="E2860" s="9">
        <v>865892.13</v>
      </c>
      <c r="F2860" s="46" t="str">
        <f t="shared" si="172"/>
        <v> </v>
      </c>
      <c r="G2860" s="47">
        <f t="shared" si="173"/>
        <v>24107.869999999995</v>
      </c>
      <c r="H2860" s="50">
        <v>24107.87</v>
      </c>
    </row>
    <row r="2861" spans="1:8" ht="12.75">
      <c r="A2861" s="67" t="s">
        <v>577</v>
      </c>
      <c r="B2861" s="7" t="s">
        <v>580</v>
      </c>
      <c r="C2861" s="8">
        <v>6460000</v>
      </c>
      <c r="D2861" s="41">
        <v>5709000</v>
      </c>
      <c r="E2861" s="9">
        <v>4163661.48</v>
      </c>
      <c r="F2861" s="46" t="str">
        <f t="shared" si="172"/>
        <v> </v>
      </c>
      <c r="G2861" s="47">
        <f t="shared" si="173"/>
        <v>1545338.52</v>
      </c>
      <c r="H2861" s="50">
        <v>1545338.52</v>
      </c>
    </row>
    <row r="2862" spans="1:8" ht="12.75">
      <c r="A2862" s="67" t="s">
        <v>542</v>
      </c>
      <c r="B2862" s="7" t="s">
        <v>35</v>
      </c>
      <c r="C2862" s="8">
        <v>250000</v>
      </c>
      <c r="D2862" s="41">
        <v>430000</v>
      </c>
      <c r="E2862" s="9">
        <v>397398.51</v>
      </c>
      <c r="F2862" s="46" t="str">
        <f t="shared" si="172"/>
        <v> </v>
      </c>
      <c r="G2862" s="47">
        <f t="shared" si="173"/>
        <v>32601.48999999999</v>
      </c>
      <c r="H2862" s="50">
        <v>32601.49</v>
      </c>
    </row>
    <row r="2863" spans="1:8" ht="12.75">
      <c r="A2863" s="67" t="s">
        <v>543</v>
      </c>
      <c r="B2863" s="7" t="s">
        <v>559</v>
      </c>
      <c r="C2863" s="8">
        <v>545000</v>
      </c>
      <c r="D2863" s="41">
        <v>641000</v>
      </c>
      <c r="E2863" s="9">
        <v>625972</v>
      </c>
      <c r="F2863" s="46" t="str">
        <f t="shared" si="172"/>
        <v> </v>
      </c>
      <c r="G2863" s="47">
        <f t="shared" si="173"/>
        <v>15028</v>
      </c>
      <c r="H2863" s="50">
        <v>15028</v>
      </c>
    </row>
    <row r="2864" spans="1:8" ht="12.75">
      <c r="A2864" s="67"/>
      <c r="B2864" s="15" t="s">
        <v>601</v>
      </c>
      <c r="C2864" s="8"/>
      <c r="D2864" s="44">
        <f>SUM(D2850:D2863)</f>
        <v>21054520</v>
      </c>
      <c r="E2864" s="22">
        <f>SUM(E2850:E2863)</f>
        <v>18892062.930000003</v>
      </c>
      <c r="F2864" s="22"/>
      <c r="G2864" s="61">
        <f>SUM(G2850:G2863)</f>
        <v>2162457.0700000003</v>
      </c>
      <c r="H2864" s="50">
        <f>SUM(H2850:H2863)</f>
        <v>2162457.0700000003</v>
      </c>
    </row>
    <row r="2865" spans="1:8" ht="12.75">
      <c r="A2865" s="27"/>
      <c r="B2865" s="3"/>
      <c r="C2865" s="1"/>
      <c r="D2865" s="45"/>
      <c r="E2865" s="4"/>
      <c r="F2865" s="4"/>
      <c r="G2865" s="4"/>
      <c r="H2865" s="50"/>
    </row>
    <row r="2866" spans="1:8" ht="12.75">
      <c r="A2866" s="67"/>
      <c r="B2866" s="7"/>
      <c r="C2866" s="8"/>
      <c r="D2866" s="41"/>
      <c r="E2866" s="9"/>
      <c r="F2866" s="9"/>
      <c r="G2866" s="78"/>
      <c r="H2866" s="50"/>
    </row>
    <row r="2867" spans="1:8" ht="12.75">
      <c r="A2867" s="67"/>
      <c r="B2867" s="17" t="s">
        <v>471</v>
      </c>
      <c r="C2867" s="8"/>
      <c r="D2867" s="41"/>
      <c r="E2867" s="9"/>
      <c r="F2867" s="9"/>
      <c r="G2867" s="78"/>
      <c r="H2867" s="50"/>
    </row>
    <row r="2868" spans="1:8" ht="12.75">
      <c r="A2868" s="67"/>
      <c r="B2868" s="17" t="s">
        <v>1470</v>
      </c>
      <c r="C2868" s="8"/>
      <c r="D2868" s="41"/>
      <c r="E2868" s="9"/>
      <c r="F2868" s="9"/>
      <c r="G2868" s="78"/>
      <c r="H2868" s="50"/>
    </row>
    <row r="2869" spans="1:8" ht="12.75" customHeight="1">
      <c r="A2869" s="67"/>
      <c r="B2869" s="17"/>
      <c r="C2869" s="8"/>
      <c r="D2869" s="41"/>
      <c r="E2869" s="9"/>
      <c r="F2869" s="9"/>
      <c r="G2869" s="78"/>
      <c r="H2869" s="50"/>
    </row>
    <row r="2870" spans="1:8" ht="12.75">
      <c r="A2870" s="67"/>
      <c r="B2870" s="17" t="s">
        <v>755</v>
      </c>
      <c r="C2870" s="8"/>
      <c r="D2870" s="41"/>
      <c r="E2870" s="9"/>
      <c r="F2870" s="9"/>
      <c r="G2870" s="78"/>
      <c r="H2870" s="50"/>
    </row>
    <row r="2871" spans="1:8" ht="12.75">
      <c r="A2871" s="67"/>
      <c r="B2871" s="17"/>
      <c r="C2871" s="8"/>
      <c r="D2871" s="41"/>
      <c r="E2871" s="9"/>
      <c r="F2871" s="9"/>
      <c r="G2871" s="78"/>
      <c r="H2871" s="50"/>
    </row>
    <row r="2872" spans="1:8" ht="12.75">
      <c r="A2872" s="67"/>
      <c r="B2872" s="15" t="s">
        <v>598</v>
      </c>
      <c r="C2872" s="8"/>
      <c r="D2872" s="41">
        <f>D2864</f>
        <v>21054520</v>
      </c>
      <c r="E2872" s="9">
        <f>E2864</f>
        <v>18892062.930000003</v>
      </c>
      <c r="F2872" s="9"/>
      <c r="G2872" s="78">
        <f>G2864</f>
        <v>2162457.0700000003</v>
      </c>
      <c r="H2872" s="50">
        <f>H2864</f>
        <v>2162457.0700000003</v>
      </c>
    </row>
    <row r="2873" spans="1:8" ht="12.75" customHeight="1">
      <c r="A2873" s="67"/>
      <c r="B2873" s="15"/>
      <c r="C2873" s="8"/>
      <c r="D2873" s="41"/>
      <c r="E2873" s="9"/>
      <c r="F2873" s="9"/>
      <c r="G2873" s="78"/>
      <c r="H2873" s="50"/>
    </row>
    <row r="2874" spans="1:8" ht="12.75">
      <c r="A2874" s="67"/>
      <c r="B2874" s="17" t="s">
        <v>1458</v>
      </c>
      <c r="C2874" s="8"/>
      <c r="D2874" s="41"/>
      <c r="E2874" s="9"/>
      <c r="F2874" s="9"/>
      <c r="G2874" s="78"/>
      <c r="H2874" s="50"/>
    </row>
    <row r="2875" spans="1:8" ht="12.75">
      <c r="A2875" s="66" t="s">
        <v>1471</v>
      </c>
      <c r="B2875" s="7" t="s">
        <v>1353</v>
      </c>
      <c r="C2875" s="8"/>
      <c r="D2875" s="41"/>
      <c r="E2875" s="9"/>
      <c r="F2875" s="9"/>
      <c r="G2875" s="78"/>
      <c r="H2875" s="50"/>
    </row>
    <row r="2876" spans="1:8" ht="12.75">
      <c r="A2876" s="66"/>
      <c r="B2876" s="7" t="s">
        <v>790</v>
      </c>
      <c r="C2876" s="8">
        <v>610000</v>
      </c>
      <c r="D2876" s="41">
        <v>610000</v>
      </c>
      <c r="E2876" s="9">
        <v>501807.76</v>
      </c>
      <c r="F2876" s="46" t="str">
        <f aca="true" t="shared" si="174" ref="F2876:F2893">IF(E2876&gt;D2876,E2876-D2876," ")</f>
        <v> </v>
      </c>
      <c r="G2876" s="47">
        <f aca="true" t="shared" si="175" ref="G2876:G2893">IF(D2876&gt;E2876,D2876-E2876," ")</f>
        <v>108192.23999999999</v>
      </c>
      <c r="H2876" s="50">
        <v>108192.24</v>
      </c>
    </row>
    <row r="2877" spans="1:8" ht="12.75">
      <c r="A2877" s="67" t="s">
        <v>578</v>
      </c>
      <c r="B2877" s="7" t="s">
        <v>560</v>
      </c>
      <c r="C2877" s="8">
        <v>200000</v>
      </c>
      <c r="D2877" s="41">
        <v>200000</v>
      </c>
      <c r="E2877" s="9">
        <v>0</v>
      </c>
      <c r="F2877" s="46" t="str">
        <f t="shared" si="174"/>
        <v> </v>
      </c>
      <c r="G2877" s="47">
        <f t="shared" si="175"/>
        <v>200000</v>
      </c>
      <c r="H2877" s="50">
        <v>200000</v>
      </c>
    </row>
    <row r="2878" spans="1:8" ht="12.75">
      <c r="A2878" s="67" t="s">
        <v>545</v>
      </c>
      <c r="B2878" s="7" t="s">
        <v>561</v>
      </c>
      <c r="C2878" s="8">
        <v>100000</v>
      </c>
      <c r="D2878" s="41">
        <v>100000</v>
      </c>
      <c r="E2878" s="9">
        <v>94879.67</v>
      </c>
      <c r="F2878" s="46" t="str">
        <f t="shared" si="174"/>
        <v> </v>
      </c>
      <c r="G2878" s="47">
        <f t="shared" si="175"/>
        <v>5120.330000000002</v>
      </c>
      <c r="H2878" s="50">
        <v>5120.33</v>
      </c>
    </row>
    <row r="2879" spans="1:8" ht="12.75">
      <c r="A2879" s="67" t="s">
        <v>546</v>
      </c>
      <c r="B2879" s="7" t="s">
        <v>562</v>
      </c>
      <c r="C2879" s="8">
        <v>550000</v>
      </c>
      <c r="D2879" s="41">
        <v>550000</v>
      </c>
      <c r="E2879" s="9">
        <v>544773.46</v>
      </c>
      <c r="F2879" s="46" t="str">
        <f t="shared" si="174"/>
        <v> </v>
      </c>
      <c r="G2879" s="47">
        <f t="shared" si="175"/>
        <v>5226.540000000037</v>
      </c>
      <c r="H2879" s="50">
        <v>5226.54</v>
      </c>
    </row>
    <row r="2880" spans="1:8" ht="12.75">
      <c r="A2880" s="67" t="s">
        <v>548</v>
      </c>
      <c r="B2880" s="7" t="s">
        <v>564</v>
      </c>
      <c r="C2880" s="8">
        <v>100000</v>
      </c>
      <c r="D2880" s="41">
        <v>100000</v>
      </c>
      <c r="E2880" s="9">
        <v>96322.05</v>
      </c>
      <c r="F2880" s="46" t="str">
        <f t="shared" si="174"/>
        <v> </v>
      </c>
      <c r="G2880" s="47">
        <f t="shared" si="175"/>
        <v>3677.949999999997</v>
      </c>
      <c r="H2880" s="50">
        <v>3677.95</v>
      </c>
    </row>
    <row r="2881" spans="1:8" ht="12.75">
      <c r="A2881" s="67" t="s">
        <v>549</v>
      </c>
      <c r="B2881" s="7" t="s">
        <v>565</v>
      </c>
      <c r="C2881" s="8">
        <v>25000</v>
      </c>
      <c r="D2881" s="41">
        <v>25000</v>
      </c>
      <c r="E2881" s="9">
        <v>15494</v>
      </c>
      <c r="F2881" s="46" t="str">
        <f t="shared" si="174"/>
        <v> </v>
      </c>
      <c r="G2881" s="47">
        <f t="shared" si="175"/>
        <v>9506</v>
      </c>
      <c r="H2881" s="50">
        <v>9506</v>
      </c>
    </row>
    <row r="2882" spans="1:8" ht="12.75">
      <c r="A2882" s="67" t="s">
        <v>551</v>
      </c>
      <c r="B2882" s="7" t="s">
        <v>567</v>
      </c>
      <c r="C2882" s="8">
        <v>100000</v>
      </c>
      <c r="D2882" s="41">
        <v>100000</v>
      </c>
      <c r="E2882" s="9">
        <v>68983.69</v>
      </c>
      <c r="F2882" s="46" t="str">
        <f t="shared" si="174"/>
        <v> </v>
      </c>
      <c r="G2882" s="47">
        <f t="shared" si="175"/>
        <v>31016.309999999998</v>
      </c>
      <c r="H2882" s="50">
        <v>31016.31</v>
      </c>
    </row>
    <row r="2883" spans="1:8" ht="12.75">
      <c r="A2883" s="67" t="s">
        <v>552</v>
      </c>
      <c r="B2883" s="7" t="s">
        <v>582</v>
      </c>
      <c r="C2883" s="8">
        <v>25000</v>
      </c>
      <c r="D2883" s="41">
        <v>25000</v>
      </c>
      <c r="E2883" s="9">
        <v>19928</v>
      </c>
      <c r="F2883" s="46" t="str">
        <f t="shared" si="174"/>
        <v> </v>
      </c>
      <c r="G2883" s="47">
        <f t="shared" si="175"/>
        <v>5072</v>
      </c>
      <c r="H2883" s="50">
        <v>5072</v>
      </c>
    </row>
    <row r="2884" spans="1:8" ht="12.75">
      <c r="A2884" s="67" t="s">
        <v>553</v>
      </c>
      <c r="B2884" s="7" t="s">
        <v>568</v>
      </c>
      <c r="C2884" s="8">
        <v>250000</v>
      </c>
      <c r="D2884" s="41">
        <v>250000</v>
      </c>
      <c r="E2884" s="9">
        <v>249412.13</v>
      </c>
      <c r="F2884" s="46" t="str">
        <f t="shared" si="174"/>
        <v> </v>
      </c>
      <c r="G2884" s="47">
        <f t="shared" si="175"/>
        <v>587.8699999999953</v>
      </c>
      <c r="H2884" s="50">
        <v>587.87</v>
      </c>
    </row>
    <row r="2885" spans="1:8" ht="12.75">
      <c r="A2885" s="67" t="s">
        <v>1327</v>
      </c>
      <c r="B2885" s="7" t="s">
        <v>1347</v>
      </c>
      <c r="C2885" s="8">
        <v>100000</v>
      </c>
      <c r="D2885" s="41">
        <v>170000</v>
      </c>
      <c r="E2885" s="9">
        <v>161488.3</v>
      </c>
      <c r="F2885" s="46" t="str">
        <f t="shared" si="174"/>
        <v> </v>
      </c>
      <c r="G2885" s="47">
        <f t="shared" si="175"/>
        <v>8511.700000000012</v>
      </c>
      <c r="H2885" s="50">
        <v>8511.7</v>
      </c>
    </row>
    <row r="2886" spans="1:8" ht="12.75">
      <c r="A2886" s="67" t="s">
        <v>94</v>
      </c>
      <c r="B2886" s="7" t="s">
        <v>95</v>
      </c>
      <c r="C2886" s="8"/>
      <c r="D2886" s="41"/>
      <c r="E2886" s="9"/>
      <c r="F2886" s="46" t="str">
        <f t="shared" si="174"/>
        <v> </v>
      </c>
      <c r="G2886" s="47" t="str">
        <f t="shared" si="175"/>
        <v> </v>
      </c>
      <c r="H2886" s="50"/>
    </row>
    <row r="2887" spans="1:8" ht="12.75">
      <c r="A2887" s="67"/>
      <c r="B2887" s="7" t="s">
        <v>96</v>
      </c>
      <c r="C2887" s="8">
        <v>9000000</v>
      </c>
      <c r="D2887" s="41">
        <v>9250000</v>
      </c>
      <c r="E2887" s="9">
        <v>9165226.75</v>
      </c>
      <c r="F2887" s="46" t="str">
        <f t="shared" si="174"/>
        <v> </v>
      </c>
      <c r="G2887" s="47">
        <f t="shared" si="175"/>
        <v>84773.25</v>
      </c>
      <c r="H2887" s="50">
        <v>84773.25</v>
      </c>
    </row>
    <row r="2888" spans="1:8" ht="12.75">
      <c r="A2888" s="67" t="s">
        <v>1003</v>
      </c>
      <c r="B2888" s="7" t="s">
        <v>97</v>
      </c>
      <c r="C2888" s="8"/>
      <c r="D2888" s="41"/>
      <c r="E2888" s="9"/>
      <c r="F2888" s="46" t="str">
        <f t="shared" si="174"/>
        <v> </v>
      </c>
      <c r="G2888" s="47" t="str">
        <f t="shared" si="175"/>
        <v> </v>
      </c>
      <c r="H2888" s="50"/>
    </row>
    <row r="2889" spans="1:8" ht="12.75">
      <c r="A2889" s="67"/>
      <c r="B2889" s="7" t="s">
        <v>98</v>
      </c>
      <c r="C2889" s="8">
        <v>10</v>
      </c>
      <c r="D2889" s="41">
        <v>10</v>
      </c>
      <c r="E2889" s="9">
        <v>0</v>
      </c>
      <c r="F2889" s="46" t="str">
        <f t="shared" si="174"/>
        <v> </v>
      </c>
      <c r="G2889" s="47">
        <f t="shared" si="175"/>
        <v>10</v>
      </c>
      <c r="H2889" s="50">
        <v>10</v>
      </c>
    </row>
    <row r="2890" spans="1:8" ht="12.75">
      <c r="A2890" s="67" t="s">
        <v>99</v>
      </c>
      <c r="B2890" s="7" t="s">
        <v>100</v>
      </c>
      <c r="C2890" s="8"/>
      <c r="D2890" s="41"/>
      <c r="E2890" s="9"/>
      <c r="F2890" s="46" t="str">
        <f t="shared" si="174"/>
        <v> </v>
      </c>
      <c r="G2890" s="47" t="str">
        <f t="shared" si="175"/>
        <v> </v>
      </c>
      <c r="H2890" s="50"/>
    </row>
    <row r="2891" spans="1:8" ht="12.75">
      <c r="A2891" s="67"/>
      <c r="B2891" s="7" t="s">
        <v>98</v>
      </c>
      <c r="C2891" s="8">
        <v>10</v>
      </c>
      <c r="D2891" s="41">
        <v>10</v>
      </c>
      <c r="E2891" s="9">
        <v>0</v>
      </c>
      <c r="F2891" s="46" t="str">
        <f t="shared" si="174"/>
        <v> </v>
      </c>
      <c r="G2891" s="47">
        <f t="shared" si="175"/>
        <v>10</v>
      </c>
      <c r="H2891" s="50">
        <v>10</v>
      </c>
    </row>
    <row r="2892" spans="1:8" ht="12.75">
      <c r="A2892" s="67" t="s">
        <v>592</v>
      </c>
      <c r="B2892" s="7" t="s">
        <v>1340</v>
      </c>
      <c r="C2892" s="8"/>
      <c r="D2892" s="41"/>
      <c r="E2892" s="9"/>
      <c r="F2892" s="46" t="str">
        <f t="shared" si="174"/>
        <v> </v>
      </c>
      <c r="G2892" s="47" t="str">
        <f t="shared" si="175"/>
        <v> </v>
      </c>
      <c r="H2892" s="50"/>
    </row>
    <row r="2893" spans="1:8" ht="12.75">
      <c r="A2893" s="64"/>
      <c r="B2893" s="7" t="s">
        <v>859</v>
      </c>
      <c r="C2893" s="8">
        <v>844970</v>
      </c>
      <c r="D2893" s="41">
        <v>814970</v>
      </c>
      <c r="E2893" s="9">
        <v>1147875.09</v>
      </c>
      <c r="F2893" s="46">
        <f t="shared" si="174"/>
        <v>332905.0900000001</v>
      </c>
      <c r="G2893" s="47" t="str">
        <f t="shared" si="175"/>
        <v> </v>
      </c>
      <c r="H2893" s="50">
        <v>-332905.09</v>
      </c>
    </row>
    <row r="2894" spans="1:9" ht="12.75">
      <c r="A2894" s="64"/>
      <c r="B2894" s="14" t="s">
        <v>1472</v>
      </c>
      <c r="C2894" s="8">
        <v>33249510</v>
      </c>
      <c r="D2894" s="42"/>
      <c r="E2894" s="23"/>
      <c r="F2894" s="23"/>
      <c r="G2894" s="79"/>
      <c r="H2894" s="71"/>
      <c r="I2894" s="9">
        <v>30958253.83</v>
      </c>
    </row>
    <row r="2895" spans="1:8" ht="12.75">
      <c r="A2895" s="64"/>
      <c r="B2895" s="14" t="s">
        <v>472</v>
      </c>
      <c r="C2895" s="8"/>
      <c r="D2895" s="43">
        <f>SUM(D2872:D2893)</f>
        <v>33249510</v>
      </c>
      <c r="E2895" s="21">
        <f>SUM(E2872:E2893)</f>
        <v>30958253.83000001</v>
      </c>
      <c r="F2895" s="21">
        <f>SUM(F2872:F2893)</f>
        <v>332905.0900000001</v>
      </c>
      <c r="G2895" s="80">
        <f>SUM(G2872:G2893)</f>
        <v>2624161.260000001</v>
      </c>
      <c r="H2895" s="72">
        <f>SUM(H2872:H2893)</f>
        <v>2291256.1700000013</v>
      </c>
    </row>
    <row r="2896" spans="1:8" ht="12.75">
      <c r="A2896" s="64"/>
      <c r="B2896" s="14"/>
      <c r="C2896" s="8"/>
      <c r="D2896" s="41"/>
      <c r="E2896" s="9"/>
      <c r="F2896" s="9"/>
      <c r="G2896" s="78"/>
      <c r="H2896" s="50"/>
    </row>
    <row r="2897" spans="1:8" ht="12.75">
      <c r="A2897" s="64"/>
      <c r="B2897" s="17" t="s">
        <v>474</v>
      </c>
      <c r="C2897" s="8"/>
      <c r="D2897" s="41"/>
      <c r="E2897" s="9"/>
      <c r="F2897" s="9"/>
      <c r="G2897" s="78"/>
      <c r="H2897" s="50"/>
    </row>
    <row r="2898" spans="1:8" ht="12.75">
      <c r="A2898" s="64"/>
      <c r="B2898" s="7"/>
      <c r="C2898" s="8"/>
      <c r="D2898" s="41"/>
      <c r="E2898" s="9"/>
      <c r="F2898" s="9"/>
      <c r="G2898" s="78"/>
      <c r="H2898" s="50"/>
    </row>
    <row r="2899" spans="1:8" ht="12.75">
      <c r="A2899" s="64"/>
      <c r="B2899" s="17" t="s">
        <v>1263</v>
      </c>
      <c r="C2899" s="8"/>
      <c r="D2899" s="41"/>
      <c r="E2899" s="9"/>
      <c r="F2899" s="9"/>
      <c r="G2899" s="78"/>
      <c r="H2899" s="50"/>
    </row>
    <row r="2900" spans="1:8" ht="12.75">
      <c r="A2900" s="66" t="s">
        <v>101</v>
      </c>
      <c r="B2900" s="7" t="s">
        <v>534</v>
      </c>
      <c r="C2900" s="8">
        <v>27658000</v>
      </c>
      <c r="D2900" s="41">
        <v>27783000</v>
      </c>
      <c r="E2900" s="9">
        <v>27741616.53</v>
      </c>
      <c r="F2900" s="46" t="str">
        <f>IF(E2900&gt;D2900,E2900-D2900," ")</f>
        <v> </v>
      </c>
      <c r="G2900" s="47">
        <f>IF(D2900&gt;E2900,D2900-E2900," ")</f>
        <v>41383.46999999881</v>
      </c>
      <c r="H2900" s="50">
        <v>41383.47</v>
      </c>
    </row>
    <row r="2901" spans="1:8" ht="12.75">
      <c r="A2901" s="64"/>
      <c r="B2901" s="7"/>
      <c r="C2901" s="8"/>
      <c r="D2901" s="41"/>
      <c r="E2901" s="9"/>
      <c r="F2901" s="9"/>
      <c r="G2901" s="78"/>
      <c r="H2901" s="50"/>
    </row>
    <row r="2902" spans="1:8" ht="12.75">
      <c r="A2902" s="64"/>
      <c r="B2902" s="17" t="s">
        <v>1264</v>
      </c>
      <c r="C2902" s="8"/>
      <c r="D2902" s="41"/>
      <c r="E2902" s="9"/>
      <c r="F2902" s="9"/>
      <c r="G2902" s="78"/>
      <c r="H2902" s="50"/>
    </row>
    <row r="2903" spans="1:8" ht="12.75">
      <c r="A2903" s="66" t="s">
        <v>102</v>
      </c>
      <c r="B2903" s="7" t="s">
        <v>554</v>
      </c>
      <c r="C2903" s="8">
        <v>2500000</v>
      </c>
      <c r="D2903" s="41">
        <v>2075000</v>
      </c>
      <c r="E2903" s="9">
        <v>2065992.14</v>
      </c>
      <c r="F2903" s="46" t="str">
        <f aca="true" t="shared" si="176" ref="F2903:F2920">IF(E2903&gt;D2903,E2903-D2903," ")</f>
        <v> </v>
      </c>
      <c r="G2903" s="47">
        <f aca="true" t="shared" si="177" ref="G2903:G2920">IF(D2903&gt;E2903,D2903-E2903," ")</f>
        <v>9007.860000000102</v>
      </c>
      <c r="H2903" s="50">
        <v>9007.86</v>
      </c>
    </row>
    <row r="2904" spans="1:8" ht="12.75">
      <c r="A2904" s="67" t="s">
        <v>536</v>
      </c>
      <c r="B2904" s="7" t="s">
        <v>555</v>
      </c>
      <c r="C2904" s="8">
        <v>4000000</v>
      </c>
      <c r="D2904" s="41">
        <v>4020000</v>
      </c>
      <c r="E2904" s="9">
        <v>4014020.76</v>
      </c>
      <c r="F2904" s="46" t="str">
        <f t="shared" si="176"/>
        <v> </v>
      </c>
      <c r="G2904" s="47">
        <f t="shared" si="177"/>
        <v>5979.2400000002235</v>
      </c>
      <c r="H2904" s="50">
        <v>5979.24</v>
      </c>
    </row>
    <row r="2905" spans="1:8" ht="12.75">
      <c r="A2905" s="67" t="s">
        <v>538</v>
      </c>
      <c r="B2905" s="7" t="s">
        <v>579</v>
      </c>
      <c r="C2905" s="8">
        <v>18000</v>
      </c>
      <c r="D2905" s="41">
        <v>18000</v>
      </c>
      <c r="E2905" s="9">
        <v>17983</v>
      </c>
      <c r="F2905" s="46" t="str">
        <f t="shared" si="176"/>
        <v> </v>
      </c>
      <c r="G2905" s="47">
        <f t="shared" si="177"/>
        <v>17</v>
      </c>
      <c r="H2905" s="50">
        <v>17</v>
      </c>
    </row>
    <row r="2906" spans="1:8" ht="12.75">
      <c r="A2906" s="67" t="s">
        <v>539</v>
      </c>
      <c r="B2906" s="7" t="s">
        <v>556</v>
      </c>
      <c r="C2906" s="8">
        <v>500000</v>
      </c>
      <c r="D2906" s="41">
        <v>800000</v>
      </c>
      <c r="E2906" s="9">
        <v>999164.35</v>
      </c>
      <c r="F2906" s="46">
        <f t="shared" si="176"/>
        <v>199164.34999999998</v>
      </c>
      <c r="G2906" s="47" t="str">
        <f t="shared" si="177"/>
        <v> </v>
      </c>
      <c r="H2906" s="50">
        <v>-199164.35</v>
      </c>
    </row>
    <row r="2907" spans="1:8" ht="12.75">
      <c r="A2907" s="67" t="s">
        <v>540</v>
      </c>
      <c r="B2907" s="7" t="s">
        <v>557</v>
      </c>
      <c r="C2907" s="8">
        <v>50000</v>
      </c>
      <c r="D2907" s="41">
        <v>43000</v>
      </c>
      <c r="E2907" s="9">
        <v>39641.75</v>
      </c>
      <c r="F2907" s="46" t="str">
        <f t="shared" si="176"/>
        <v> </v>
      </c>
      <c r="G2907" s="47">
        <f t="shared" si="177"/>
        <v>3358.25</v>
      </c>
      <c r="H2907" s="50">
        <v>3358.25</v>
      </c>
    </row>
    <row r="2908" spans="1:8" ht="12.75">
      <c r="A2908" s="67" t="s">
        <v>541</v>
      </c>
      <c r="B2908" s="7" t="s">
        <v>558</v>
      </c>
      <c r="C2908" s="8">
        <v>335000</v>
      </c>
      <c r="D2908" s="41">
        <v>400000</v>
      </c>
      <c r="E2908" s="9">
        <v>396565.3</v>
      </c>
      <c r="F2908" s="46" t="str">
        <f t="shared" si="176"/>
        <v> </v>
      </c>
      <c r="G2908" s="47">
        <f t="shared" si="177"/>
        <v>3434.7000000000116</v>
      </c>
      <c r="H2908" s="50">
        <v>3434.7</v>
      </c>
    </row>
    <row r="2909" spans="1:8" ht="12.75">
      <c r="A2909" s="67" t="s">
        <v>577</v>
      </c>
      <c r="B2909" s="7" t="s">
        <v>580</v>
      </c>
      <c r="C2909" s="8">
        <v>1300000</v>
      </c>
      <c r="D2909" s="41">
        <v>1075000</v>
      </c>
      <c r="E2909" s="9">
        <v>1064358</v>
      </c>
      <c r="F2909" s="46" t="str">
        <f t="shared" si="176"/>
        <v> </v>
      </c>
      <c r="G2909" s="47">
        <f t="shared" si="177"/>
        <v>10642</v>
      </c>
      <c r="H2909" s="50">
        <v>10642</v>
      </c>
    </row>
    <row r="2910" spans="1:8" ht="12.75">
      <c r="A2910" s="67" t="s">
        <v>542</v>
      </c>
      <c r="B2910" s="7" t="s">
        <v>35</v>
      </c>
      <c r="C2910" s="8">
        <v>500000</v>
      </c>
      <c r="D2910" s="41">
        <v>610000</v>
      </c>
      <c r="E2910" s="9">
        <v>695738.66</v>
      </c>
      <c r="F2910" s="46">
        <f t="shared" si="176"/>
        <v>85738.66000000003</v>
      </c>
      <c r="G2910" s="47" t="str">
        <f t="shared" si="177"/>
        <v> </v>
      </c>
      <c r="H2910" s="50">
        <v>-85738.66</v>
      </c>
    </row>
    <row r="2911" spans="1:8" ht="12.75">
      <c r="A2911" s="67" t="s">
        <v>543</v>
      </c>
      <c r="B2911" s="7" t="s">
        <v>559</v>
      </c>
      <c r="C2911" s="8">
        <v>150000</v>
      </c>
      <c r="D2911" s="41">
        <v>150000</v>
      </c>
      <c r="E2911" s="9">
        <v>149902.4</v>
      </c>
      <c r="F2911" s="46" t="str">
        <f t="shared" si="176"/>
        <v> </v>
      </c>
      <c r="G2911" s="47">
        <f t="shared" si="177"/>
        <v>97.60000000000582</v>
      </c>
      <c r="H2911" s="50">
        <v>97.6</v>
      </c>
    </row>
    <row r="2912" spans="1:8" ht="12.75">
      <c r="A2912" s="67" t="s">
        <v>544</v>
      </c>
      <c r="B2912" s="7" t="s">
        <v>1353</v>
      </c>
      <c r="C2912" s="8"/>
      <c r="D2912" s="41"/>
      <c r="E2912" s="9"/>
      <c r="F2912" s="46" t="str">
        <f t="shared" si="176"/>
        <v> </v>
      </c>
      <c r="G2912" s="47" t="str">
        <f t="shared" si="177"/>
        <v> </v>
      </c>
      <c r="H2912" s="50"/>
    </row>
    <row r="2913" spans="1:8" ht="12.75">
      <c r="A2913" s="66"/>
      <c r="B2913" s="7" t="s">
        <v>790</v>
      </c>
      <c r="C2913" s="8">
        <v>1600000</v>
      </c>
      <c r="D2913" s="41">
        <v>1570000</v>
      </c>
      <c r="E2913" s="9">
        <v>1569685.53</v>
      </c>
      <c r="F2913" s="46" t="str">
        <f t="shared" si="176"/>
        <v> </v>
      </c>
      <c r="G2913" s="47">
        <f t="shared" si="177"/>
        <v>314.46999999997206</v>
      </c>
      <c r="H2913" s="50">
        <v>314.47</v>
      </c>
    </row>
    <row r="2914" spans="1:8" ht="12.75">
      <c r="A2914" s="67" t="s">
        <v>578</v>
      </c>
      <c r="B2914" s="7" t="s">
        <v>560</v>
      </c>
      <c r="C2914" s="8">
        <v>200000</v>
      </c>
      <c r="D2914" s="41">
        <v>200000</v>
      </c>
      <c r="E2914" s="9">
        <v>187450</v>
      </c>
      <c r="F2914" s="46" t="str">
        <f t="shared" si="176"/>
        <v> </v>
      </c>
      <c r="G2914" s="47">
        <f t="shared" si="177"/>
        <v>12550</v>
      </c>
      <c r="H2914" s="50">
        <v>12550</v>
      </c>
    </row>
    <row r="2915" spans="1:8" ht="12.75">
      <c r="A2915" s="67" t="s">
        <v>545</v>
      </c>
      <c r="B2915" s="7" t="s">
        <v>561</v>
      </c>
      <c r="C2915" s="8">
        <v>125000</v>
      </c>
      <c r="D2915" s="41">
        <v>125000</v>
      </c>
      <c r="E2915" s="9">
        <v>117381.25</v>
      </c>
      <c r="F2915" s="46" t="str">
        <f t="shared" si="176"/>
        <v> </v>
      </c>
      <c r="G2915" s="47">
        <f t="shared" si="177"/>
        <v>7618.75</v>
      </c>
      <c r="H2915" s="50">
        <v>7618.75</v>
      </c>
    </row>
    <row r="2916" spans="1:8" ht="12.75">
      <c r="A2916" s="67" t="s">
        <v>546</v>
      </c>
      <c r="B2916" s="7" t="s">
        <v>562</v>
      </c>
      <c r="C2916" s="8">
        <v>160000</v>
      </c>
      <c r="D2916" s="41">
        <v>190000</v>
      </c>
      <c r="E2916" s="9">
        <v>180454.3</v>
      </c>
      <c r="F2916" s="46" t="str">
        <f t="shared" si="176"/>
        <v> </v>
      </c>
      <c r="G2916" s="47">
        <f t="shared" si="177"/>
        <v>9545.700000000012</v>
      </c>
      <c r="H2916" s="50">
        <v>9545.7</v>
      </c>
    </row>
    <row r="2917" spans="1:8" ht="12.75">
      <c r="A2917" s="67" t="s">
        <v>547</v>
      </c>
      <c r="B2917" s="7" t="s">
        <v>563</v>
      </c>
      <c r="C2917" s="8">
        <v>14000</v>
      </c>
      <c r="D2917" s="41">
        <v>14000</v>
      </c>
      <c r="E2917" s="9">
        <v>13777.3</v>
      </c>
      <c r="F2917" s="46" t="str">
        <f t="shared" si="176"/>
        <v> </v>
      </c>
      <c r="G2917" s="47">
        <f t="shared" si="177"/>
        <v>222.70000000000073</v>
      </c>
      <c r="H2917" s="50">
        <v>222.7</v>
      </c>
    </row>
    <row r="2918" spans="1:8" ht="12.75">
      <c r="A2918" s="67" t="s">
        <v>548</v>
      </c>
      <c r="B2918" s="7" t="s">
        <v>564</v>
      </c>
      <c r="C2918" s="8">
        <v>20000</v>
      </c>
      <c r="D2918" s="41">
        <v>20000</v>
      </c>
      <c r="E2918" s="9">
        <v>19534</v>
      </c>
      <c r="F2918" s="46" t="str">
        <f t="shared" si="176"/>
        <v> </v>
      </c>
      <c r="G2918" s="47">
        <f t="shared" si="177"/>
        <v>466</v>
      </c>
      <c r="H2918" s="50">
        <v>466</v>
      </c>
    </row>
    <row r="2919" spans="1:8" ht="12.75">
      <c r="A2919" s="67" t="s">
        <v>549</v>
      </c>
      <c r="B2919" s="7" t="s">
        <v>565</v>
      </c>
      <c r="C2919" s="8">
        <v>545000</v>
      </c>
      <c r="D2919" s="41">
        <v>545000</v>
      </c>
      <c r="E2919" s="9">
        <v>544930</v>
      </c>
      <c r="F2919" s="46" t="str">
        <f t="shared" si="176"/>
        <v> </v>
      </c>
      <c r="G2919" s="47">
        <f t="shared" si="177"/>
        <v>70</v>
      </c>
      <c r="H2919" s="50">
        <v>70</v>
      </c>
    </row>
    <row r="2920" spans="1:8" ht="12.75">
      <c r="A2920" s="67" t="s">
        <v>552</v>
      </c>
      <c r="B2920" s="7" t="s">
        <v>582</v>
      </c>
      <c r="C2920" s="8">
        <v>10000</v>
      </c>
      <c r="D2920" s="41">
        <v>17000</v>
      </c>
      <c r="E2920" s="9">
        <v>13398.75</v>
      </c>
      <c r="F2920" s="46" t="str">
        <f t="shared" si="176"/>
        <v> </v>
      </c>
      <c r="G2920" s="47">
        <f t="shared" si="177"/>
        <v>3601.25</v>
      </c>
      <c r="H2920" s="50">
        <v>3601.25</v>
      </c>
    </row>
    <row r="2921" spans="1:8" ht="12.75">
      <c r="A2921" s="67"/>
      <c r="B2921" s="15" t="s">
        <v>1474</v>
      </c>
      <c r="C2921" s="8"/>
      <c r="D2921" s="44">
        <f>SUM(D2900:D2920)</f>
        <v>39655000</v>
      </c>
      <c r="E2921" s="22">
        <f>SUM(E2900:E2920)</f>
        <v>39831594.01999999</v>
      </c>
      <c r="F2921" s="22">
        <f>SUM(F2900:F2920)</f>
        <v>284903.01</v>
      </c>
      <c r="G2921" s="61">
        <f>SUM(G2900:G2920)</f>
        <v>108308.98999999913</v>
      </c>
      <c r="H2921" s="50">
        <f>SUM(H2900:H2920)</f>
        <v>-176594.01999999996</v>
      </c>
    </row>
    <row r="2922" spans="1:8" ht="12.75">
      <c r="A2922" s="27"/>
      <c r="B2922" s="3"/>
      <c r="C2922" s="1"/>
      <c r="D2922" s="45"/>
      <c r="E2922" s="4"/>
      <c r="F2922" s="4"/>
      <c r="G2922" s="4"/>
      <c r="H2922" s="50"/>
    </row>
    <row r="2923" spans="1:8" ht="12.75" customHeight="1">
      <c r="A2923" s="67"/>
      <c r="B2923" s="7"/>
      <c r="C2923" s="8"/>
      <c r="D2923" s="41"/>
      <c r="E2923" s="9"/>
      <c r="F2923" s="9"/>
      <c r="G2923" s="78"/>
      <c r="H2923" s="50"/>
    </row>
    <row r="2924" spans="1:8" ht="12.75">
      <c r="A2924" s="67"/>
      <c r="B2924" s="17" t="s">
        <v>471</v>
      </c>
      <c r="C2924" s="8"/>
      <c r="D2924" s="41"/>
      <c r="E2924" s="9"/>
      <c r="F2924" s="9"/>
      <c r="G2924" s="78"/>
      <c r="H2924" s="50"/>
    </row>
    <row r="2925" spans="1:8" ht="12.75">
      <c r="A2925" s="67"/>
      <c r="B2925" s="17" t="s">
        <v>1470</v>
      </c>
      <c r="C2925" s="8"/>
      <c r="D2925" s="41"/>
      <c r="E2925" s="9"/>
      <c r="F2925" s="9"/>
      <c r="G2925" s="78"/>
      <c r="H2925" s="50"/>
    </row>
    <row r="2926" spans="1:8" ht="12.75">
      <c r="A2926" s="67"/>
      <c r="B2926" s="17"/>
      <c r="C2926" s="8"/>
      <c r="D2926" s="41"/>
      <c r="E2926" s="9"/>
      <c r="F2926" s="9"/>
      <c r="G2926" s="78"/>
      <c r="H2926" s="50"/>
    </row>
    <row r="2927" spans="1:8" ht="12.75">
      <c r="A2927" s="67"/>
      <c r="B2927" s="17" t="s">
        <v>1473</v>
      </c>
      <c r="C2927" s="8"/>
      <c r="D2927" s="41"/>
      <c r="E2927" s="9"/>
      <c r="F2927" s="9"/>
      <c r="G2927" s="78"/>
      <c r="H2927" s="50"/>
    </row>
    <row r="2928" spans="1:8" ht="12.75">
      <c r="A2928" s="67"/>
      <c r="B2928" s="17" t="s">
        <v>607</v>
      </c>
      <c r="C2928" s="8"/>
      <c r="D2928" s="41"/>
      <c r="E2928" s="9"/>
      <c r="F2928" s="9"/>
      <c r="G2928" s="78"/>
      <c r="H2928" s="50"/>
    </row>
    <row r="2929" spans="1:8" ht="7.5" customHeight="1">
      <c r="A2929" s="67"/>
      <c r="B2929" s="17"/>
      <c r="C2929" s="8"/>
      <c r="D2929" s="41"/>
      <c r="E2929" s="9"/>
      <c r="F2929" s="9"/>
      <c r="G2929" s="78"/>
      <c r="H2929" s="50"/>
    </row>
    <row r="2930" spans="1:8" ht="12.75">
      <c r="A2930" s="67"/>
      <c r="B2930" s="15" t="s">
        <v>598</v>
      </c>
      <c r="C2930" s="8"/>
      <c r="D2930" s="41">
        <f>D2921</f>
        <v>39655000</v>
      </c>
      <c r="E2930" s="9">
        <f>E2921</f>
        <v>39831594.01999999</v>
      </c>
      <c r="F2930" s="9">
        <f>F2921</f>
        <v>284903.01</v>
      </c>
      <c r="G2930" s="78">
        <f>G2921</f>
        <v>108308.98999999913</v>
      </c>
      <c r="H2930" s="50">
        <f>H2921</f>
        <v>-176594.01999999996</v>
      </c>
    </row>
    <row r="2931" spans="1:8" ht="12.75">
      <c r="A2931" s="67"/>
      <c r="B2931" s="17"/>
      <c r="C2931" s="8"/>
      <c r="D2931" s="41"/>
      <c r="E2931" s="9"/>
      <c r="F2931" s="9"/>
      <c r="G2931" s="78"/>
      <c r="H2931" s="50"/>
    </row>
    <row r="2932" spans="1:8" ht="12.75">
      <c r="A2932" s="67"/>
      <c r="B2932" s="17" t="s">
        <v>599</v>
      </c>
      <c r="C2932" s="8"/>
      <c r="D2932" s="41"/>
      <c r="E2932" s="9"/>
      <c r="F2932" s="9"/>
      <c r="G2932" s="78"/>
      <c r="H2932" s="50"/>
    </row>
    <row r="2933" spans="1:8" ht="12.75">
      <c r="A2933" s="66" t="s">
        <v>1475</v>
      </c>
      <c r="B2933" s="7" t="s">
        <v>568</v>
      </c>
      <c r="C2933" s="8">
        <v>125000</v>
      </c>
      <c r="D2933" s="41">
        <v>185000</v>
      </c>
      <c r="E2933" s="9">
        <v>184231</v>
      </c>
      <c r="F2933" s="46" t="str">
        <f>IF(E2933&gt;D2933,E2933-D2933," ")</f>
        <v> </v>
      </c>
      <c r="G2933" s="47">
        <f>IF(D2933&gt;E2933,D2933-E2933," ")</f>
        <v>769</v>
      </c>
      <c r="H2933" s="50">
        <v>769</v>
      </c>
    </row>
    <row r="2934" spans="1:8" ht="12.75">
      <c r="A2934" s="67" t="s">
        <v>1327</v>
      </c>
      <c r="B2934" s="7" t="s">
        <v>1347</v>
      </c>
      <c r="C2934" s="8">
        <v>800000</v>
      </c>
      <c r="D2934" s="41">
        <v>770000</v>
      </c>
      <c r="E2934" s="9">
        <v>764618.5</v>
      </c>
      <c r="F2934" s="46" t="str">
        <f>IF(E2934&gt;D2934,E2934-D2934," ")</f>
        <v> </v>
      </c>
      <c r="G2934" s="47">
        <f>IF(D2934&gt;E2934,D2934-E2934," ")</f>
        <v>5381.5</v>
      </c>
      <c r="H2934" s="50">
        <v>5381.5</v>
      </c>
    </row>
    <row r="2935" spans="1:8" ht="12.75">
      <c r="A2935" s="67"/>
      <c r="B2935" s="7"/>
      <c r="C2935" s="8"/>
      <c r="D2935" s="41"/>
      <c r="E2935" s="9"/>
      <c r="F2935" s="9"/>
      <c r="G2935" s="78"/>
      <c r="H2935" s="50"/>
    </row>
    <row r="2936" spans="1:9" ht="12.75">
      <c r="A2936" s="67"/>
      <c r="B2936" s="14" t="s">
        <v>839</v>
      </c>
      <c r="C2936" s="8">
        <v>40610000</v>
      </c>
      <c r="D2936" s="44">
        <f>SUM(D2930:D2935)</f>
        <v>40610000</v>
      </c>
      <c r="E2936" s="22">
        <f>SUM(E2930:E2935)</f>
        <v>40780443.51999999</v>
      </c>
      <c r="F2936" s="22">
        <f>SUM(F2930:F2935)</f>
        <v>284903.01</v>
      </c>
      <c r="G2936" s="61">
        <f>SUM(G2930:G2935)</f>
        <v>114459.48999999913</v>
      </c>
      <c r="H2936" s="73">
        <f>SUM(H2930:H2935)</f>
        <v>-170443.51999999996</v>
      </c>
      <c r="I2936" s="9">
        <v>40780443.52</v>
      </c>
    </row>
    <row r="2937" spans="1:8" ht="12.75">
      <c r="A2937" s="64"/>
      <c r="B2937" s="14"/>
      <c r="C2937" s="8"/>
      <c r="D2937" s="41"/>
      <c r="E2937" s="9"/>
      <c r="F2937" s="9"/>
      <c r="G2937" s="78"/>
      <c r="H2937" s="50"/>
    </row>
    <row r="2938" spans="1:8" ht="12.75">
      <c r="A2938" s="64"/>
      <c r="B2938" s="17" t="s">
        <v>476</v>
      </c>
      <c r="C2938" s="8"/>
      <c r="D2938" s="41"/>
      <c r="E2938" s="9"/>
      <c r="F2938" s="9"/>
      <c r="G2938" s="78"/>
      <c r="H2938" s="50"/>
    </row>
    <row r="2939" spans="1:8" ht="12.75">
      <c r="A2939" s="64"/>
      <c r="B2939" s="7"/>
      <c r="C2939" s="8"/>
      <c r="D2939" s="41"/>
      <c r="E2939" s="9"/>
      <c r="F2939" s="9"/>
      <c r="G2939" s="78"/>
      <c r="H2939" s="50"/>
    </row>
    <row r="2940" spans="1:8" ht="12.75">
      <c r="A2940" s="64"/>
      <c r="B2940" s="17" t="s">
        <v>1263</v>
      </c>
      <c r="C2940" s="8"/>
      <c r="D2940" s="41"/>
      <c r="E2940" s="9"/>
      <c r="F2940" s="9"/>
      <c r="G2940" s="78"/>
      <c r="H2940" s="50"/>
    </row>
    <row r="2941" spans="1:8" ht="12.75">
      <c r="A2941" s="66" t="s">
        <v>103</v>
      </c>
      <c r="B2941" s="7" t="s">
        <v>534</v>
      </c>
      <c r="C2941" s="8">
        <v>14440000</v>
      </c>
      <c r="D2941" s="41">
        <v>14440000</v>
      </c>
      <c r="E2941" s="9">
        <v>12536720.47</v>
      </c>
      <c r="F2941" s="46" t="str">
        <f>IF(E2941&gt;D2941,E2941-D2941," ")</f>
        <v> </v>
      </c>
      <c r="G2941" s="47">
        <f>IF(D2941&gt;E2941,D2941-E2941," ")</f>
        <v>1903279.5299999993</v>
      </c>
      <c r="H2941" s="50">
        <v>1903279.53</v>
      </c>
    </row>
    <row r="2942" spans="1:8" ht="12.75">
      <c r="A2942" s="66"/>
      <c r="B2942" s="7"/>
      <c r="C2942" s="8"/>
      <c r="D2942" s="41"/>
      <c r="E2942" s="9"/>
      <c r="F2942" s="9"/>
      <c r="G2942" s="78"/>
      <c r="H2942" s="50"/>
    </row>
    <row r="2943" spans="1:8" ht="12.75">
      <c r="A2943" s="66"/>
      <c r="B2943" s="17" t="s">
        <v>1264</v>
      </c>
      <c r="C2943" s="8"/>
      <c r="D2943" s="41"/>
      <c r="E2943" s="9"/>
      <c r="F2943" s="9"/>
      <c r="G2943" s="78"/>
      <c r="H2943" s="50"/>
    </row>
    <row r="2944" spans="1:8" ht="12.75">
      <c r="A2944" s="66" t="s">
        <v>104</v>
      </c>
      <c r="B2944" s="7" t="s">
        <v>554</v>
      </c>
      <c r="C2944" s="8">
        <v>10</v>
      </c>
      <c r="D2944" s="41">
        <v>10</v>
      </c>
      <c r="E2944" s="9">
        <v>0</v>
      </c>
      <c r="F2944" s="46" t="str">
        <f aca="true" t="shared" si="178" ref="F2944:F2965">IF(E2944&gt;D2944,E2944-D2944," ")</f>
        <v> </v>
      </c>
      <c r="G2944" s="47">
        <f aca="true" t="shared" si="179" ref="G2944:G2965">IF(D2944&gt;E2944,D2944-E2944," ")</f>
        <v>10</v>
      </c>
      <c r="H2944" s="50">
        <v>10</v>
      </c>
    </row>
    <row r="2945" spans="1:8" ht="12.75">
      <c r="A2945" s="67" t="s">
        <v>536</v>
      </c>
      <c r="B2945" s="7" t="s">
        <v>555</v>
      </c>
      <c r="C2945" s="8">
        <v>1999990</v>
      </c>
      <c r="D2945" s="41">
        <v>1999990</v>
      </c>
      <c r="E2945" s="9">
        <v>1744415.05</v>
      </c>
      <c r="F2945" s="46" t="str">
        <f t="shared" si="178"/>
        <v> </v>
      </c>
      <c r="G2945" s="47">
        <f t="shared" si="179"/>
        <v>255574.94999999995</v>
      </c>
      <c r="H2945" s="50">
        <v>255574.95</v>
      </c>
    </row>
    <row r="2946" spans="1:8" ht="12.75">
      <c r="A2946" s="67" t="s">
        <v>538</v>
      </c>
      <c r="B2946" s="7" t="s">
        <v>579</v>
      </c>
      <c r="C2946" s="8">
        <v>7000</v>
      </c>
      <c r="D2946" s="41">
        <v>7000</v>
      </c>
      <c r="E2946" s="9">
        <v>7000</v>
      </c>
      <c r="F2946" s="46" t="str">
        <f t="shared" si="178"/>
        <v> </v>
      </c>
      <c r="G2946" s="47" t="str">
        <f t="shared" si="179"/>
        <v> </v>
      </c>
      <c r="H2946" s="50">
        <v>0</v>
      </c>
    </row>
    <row r="2947" spans="1:8" ht="12.75">
      <c r="A2947" s="67" t="s">
        <v>539</v>
      </c>
      <c r="B2947" s="7" t="s">
        <v>556</v>
      </c>
      <c r="C2947" s="8">
        <v>300000</v>
      </c>
      <c r="D2947" s="41">
        <v>365000</v>
      </c>
      <c r="E2947" s="9">
        <v>345335.47</v>
      </c>
      <c r="F2947" s="46" t="str">
        <f t="shared" si="178"/>
        <v> </v>
      </c>
      <c r="G2947" s="47">
        <f t="shared" si="179"/>
        <v>19664.530000000028</v>
      </c>
      <c r="H2947" s="50">
        <v>19664.53</v>
      </c>
    </row>
    <row r="2948" spans="1:8" ht="12.75">
      <c r="A2948" s="67" t="s">
        <v>540</v>
      </c>
      <c r="B2948" s="7" t="s">
        <v>557</v>
      </c>
      <c r="C2948" s="8">
        <v>30000</v>
      </c>
      <c r="D2948" s="41">
        <v>30000</v>
      </c>
      <c r="E2948" s="9">
        <v>25796.46</v>
      </c>
      <c r="F2948" s="46" t="str">
        <f t="shared" si="178"/>
        <v> </v>
      </c>
      <c r="G2948" s="47">
        <f t="shared" si="179"/>
        <v>4203.540000000001</v>
      </c>
      <c r="H2948" s="50">
        <v>4203.54</v>
      </c>
    </row>
    <row r="2949" spans="1:8" ht="12.75">
      <c r="A2949" s="67" t="s">
        <v>541</v>
      </c>
      <c r="B2949" s="7" t="s">
        <v>558</v>
      </c>
      <c r="C2949" s="8">
        <v>230000</v>
      </c>
      <c r="D2949" s="41">
        <v>230000</v>
      </c>
      <c r="E2949" s="9">
        <v>180554.87</v>
      </c>
      <c r="F2949" s="46" t="str">
        <f t="shared" si="178"/>
        <v> </v>
      </c>
      <c r="G2949" s="47">
        <f t="shared" si="179"/>
        <v>49445.130000000005</v>
      </c>
      <c r="H2949" s="50">
        <v>49445.13</v>
      </c>
    </row>
    <row r="2950" spans="1:8" ht="12.75">
      <c r="A2950" s="67" t="s">
        <v>577</v>
      </c>
      <c r="B2950" s="7" t="s">
        <v>580</v>
      </c>
      <c r="C2950" s="8">
        <v>3060000</v>
      </c>
      <c r="D2950" s="41">
        <v>3134000</v>
      </c>
      <c r="E2950" s="9">
        <v>3132485.58</v>
      </c>
      <c r="F2950" s="46" t="str">
        <f t="shared" si="178"/>
        <v> </v>
      </c>
      <c r="G2950" s="47">
        <f t="shared" si="179"/>
        <v>1514.4199999999255</v>
      </c>
      <c r="H2950" s="50">
        <v>1514.42</v>
      </c>
    </row>
    <row r="2951" spans="1:8" ht="12.75">
      <c r="A2951" s="67" t="s">
        <v>542</v>
      </c>
      <c r="B2951" s="7" t="s">
        <v>35</v>
      </c>
      <c r="C2951" s="8">
        <v>350000</v>
      </c>
      <c r="D2951" s="41">
        <v>350000</v>
      </c>
      <c r="E2951" s="9">
        <v>216754.45</v>
      </c>
      <c r="F2951" s="46" t="str">
        <f t="shared" si="178"/>
        <v> </v>
      </c>
      <c r="G2951" s="47">
        <f t="shared" si="179"/>
        <v>133245.55</v>
      </c>
      <c r="H2951" s="50">
        <v>133245.55</v>
      </c>
    </row>
    <row r="2952" spans="1:8" ht="12.75">
      <c r="A2952" s="67" t="s">
        <v>543</v>
      </c>
      <c r="B2952" s="7" t="s">
        <v>559</v>
      </c>
      <c r="C2952" s="8">
        <v>75000</v>
      </c>
      <c r="D2952" s="41">
        <v>75000</v>
      </c>
      <c r="E2952" s="9">
        <v>70294</v>
      </c>
      <c r="F2952" s="46" t="str">
        <f t="shared" si="178"/>
        <v> </v>
      </c>
      <c r="G2952" s="47">
        <f t="shared" si="179"/>
        <v>4706</v>
      </c>
      <c r="H2952" s="50">
        <v>4706</v>
      </c>
    </row>
    <row r="2953" spans="1:8" ht="12.75">
      <c r="A2953" s="67" t="s">
        <v>544</v>
      </c>
      <c r="B2953" s="7" t="s">
        <v>1353</v>
      </c>
      <c r="C2953" s="8"/>
      <c r="D2953" s="41"/>
      <c r="E2953" s="9"/>
      <c r="F2953" s="46" t="str">
        <f t="shared" si="178"/>
        <v> </v>
      </c>
      <c r="G2953" s="47" t="str">
        <f t="shared" si="179"/>
        <v> </v>
      </c>
      <c r="H2953" s="50"/>
    </row>
    <row r="2954" spans="1:8" ht="12.75">
      <c r="A2954" s="66"/>
      <c r="B2954" s="7" t="s">
        <v>790</v>
      </c>
      <c r="C2954" s="8">
        <v>195000</v>
      </c>
      <c r="D2954" s="41">
        <v>195000</v>
      </c>
      <c r="E2954" s="9">
        <v>110325.76</v>
      </c>
      <c r="F2954" s="46" t="str">
        <f t="shared" si="178"/>
        <v> </v>
      </c>
      <c r="G2954" s="47">
        <f t="shared" si="179"/>
        <v>84674.24</v>
      </c>
      <c r="H2954" s="50">
        <v>84674.24</v>
      </c>
    </row>
    <row r="2955" spans="1:8" ht="12.75">
      <c r="A2955" s="67" t="s">
        <v>578</v>
      </c>
      <c r="B2955" s="7" t="s">
        <v>560</v>
      </c>
      <c r="C2955" s="8">
        <v>250000</v>
      </c>
      <c r="D2955" s="41">
        <v>250000</v>
      </c>
      <c r="E2955" s="9">
        <v>239528.78</v>
      </c>
      <c r="F2955" s="46" t="str">
        <f t="shared" si="178"/>
        <v> </v>
      </c>
      <c r="G2955" s="47">
        <f t="shared" si="179"/>
        <v>10471.220000000001</v>
      </c>
      <c r="H2955" s="50">
        <v>10471.22</v>
      </c>
    </row>
    <row r="2956" spans="1:8" ht="12.75">
      <c r="A2956" s="67" t="s">
        <v>545</v>
      </c>
      <c r="B2956" s="7" t="s">
        <v>561</v>
      </c>
      <c r="C2956" s="8">
        <v>100000</v>
      </c>
      <c r="D2956" s="41">
        <v>100000</v>
      </c>
      <c r="E2956" s="9">
        <v>48856</v>
      </c>
      <c r="F2956" s="46" t="str">
        <f t="shared" si="178"/>
        <v> </v>
      </c>
      <c r="G2956" s="47">
        <f t="shared" si="179"/>
        <v>51144</v>
      </c>
      <c r="H2956" s="50">
        <v>51144</v>
      </c>
    </row>
    <row r="2957" spans="1:8" ht="12.75">
      <c r="A2957" s="67" t="s">
        <v>546</v>
      </c>
      <c r="B2957" s="7" t="s">
        <v>562</v>
      </c>
      <c r="C2957" s="8">
        <v>410000</v>
      </c>
      <c r="D2957" s="41">
        <v>435000</v>
      </c>
      <c r="E2957" s="9">
        <v>416203.03</v>
      </c>
      <c r="F2957" s="46" t="str">
        <f t="shared" si="178"/>
        <v> </v>
      </c>
      <c r="G2957" s="47">
        <f t="shared" si="179"/>
        <v>18796.969999999972</v>
      </c>
      <c r="H2957" s="50">
        <v>18796.97</v>
      </c>
    </row>
    <row r="2958" spans="1:8" ht="12.75">
      <c r="A2958" s="67" t="s">
        <v>547</v>
      </c>
      <c r="B2958" s="7" t="s">
        <v>563</v>
      </c>
      <c r="C2958" s="8">
        <v>13000</v>
      </c>
      <c r="D2958" s="41">
        <v>13000</v>
      </c>
      <c r="E2958" s="9">
        <v>6423.8</v>
      </c>
      <c r="F2958" s="46" t="str">
        <f t="shared" si="178"/>
        <v> </v>
      </c>
      <c r="G2958" s="47">
        <f t="shared" si="179"/>
        <v>6576.2</v>
      </c>
      <c r="H2958" s="50">
        <v>6576.2</v>
      </c>
    </row>
    <row r="2959" spans="1:8" ht="12.75">
      <c r="A2959" s="67" t="s">
        <v>548</v>
      </c>
      <c r="B2959" s="7" t="s">
        <v>564</v>
      </c>
      <c r="C2959" s="8">
        <v>27000</v>
      </c>
      <c r="D2959" s="41">
        <v>27000</v>
      </c>
      <c r="E2959" s="9">
        <v>12866</v>
      </c>
      <c r="F2959" s="46" t="str">
        <f t="shared" si="178"/>
        <v> </v>
      </c>
      <c r="G2959" s="47">
        <f t="shared" si="179"/>
        <v>14134</v>
      </c>
      <c r="H2959" s="50">
        <v>14134</v>
      </c>
    </row>
    <row r="2960" spans="1:8" ht="12.75">
      <c r="A2960" s="67" t="s">
        <v>549</v>
      </c>
      <c r="B2960" s="7" t="s">
        <v>565</v>
      </c>
      <c r="C2960" s="8">
        <v>175000</v>
      </c>
      <c r="D2960" s="41">
        <v>175000</v>
      </c>
      <c r="E2960" s="9">
        <v>174152.75</v>
      </c>
      <c r="F2960" s="46" t="str">
        <f t="shared" si="178"/>
        <v> </v>
      </c>
      <c r="G2960" s="47">
        <f t="shared" si="179"/>
        <v>847.25</v>
      </c>
      <c r="H2960" s="50">
        <v>847.25</v>
      </c>
    </row>
    <row r="2961" spans="1:8" ht="12.75">
      <c r="A2961" s="67" t="s">
        <v>588</v>
      </c>
      <c r="B2961" s="7" t="s">
        <v>1385</v>
      </c>
      <c r="C2961" s="8">
        <v>1300000</v>
      </c>
      <c r="D2961" s="41">
        <v>1455000</v>
      </c>
      <c r="E2961" s="9">
        <v>1391909.67</v>
      </c>
      <c r="F2961" s="46" t="str">
        <f t="shared" si="178"/>
        <v> </v>
      </c>
      <c r="G2961" s="47">
        <f t="shared" si="179"/>
        <v>63090.330000000075</v>
      </c>
      <c r="H2961" s="50">
        <v>63090.33</v>
      </c>
    </row>
    <row r="2962" spans="1:8" ht="12.75">
      <c r="A2962" s="67" t="s">
        <v>552</v>
      </c>
      <c r="B2962" s="7" t="s">
        <v>582</v>
      </c>
      <c r="C2962" s="8">
        <v>25000</v>
      </c>
      <c r="D2962" s="41">
        <v>25000</v>
      </c>
      <c r="E2962" s="9">
        <v>7720.5</v>
      </c>
      <c r="F2962" s="46" t="str">
        <f t="shared" si="178"/>
        <v> </v>
      </c>
      <c r="G2962" s="47">
        <f t="shared" si="179"/>
        <v>17279.5</v>
      </c>
      <c r="H2962" s="50">
        <v>17279.5</v>
      </c>
    </row>
    <row r="2963" spans="1:8" ht="12.75">
      <c r="A2963" s="67" t="s">
        <v>553</v>
      </c>
      <c r="B2963" s="7" t="s">
        <v>568</v>
      </c>
      <c r="C2963" s="8">
        <v>130000</v>
      </c>
      <c r="D2963" s="41">
        <v>130000</v>
      </c>
      <c r="E2963" s="9">
        <v>124958.75</v>
      </c>
      <c r="F2963" s="46" t="str">
        <f t="shared" si="178"/>
        <v> </v>
      </c>
      <c r="G2963" s="47">
        <f t="shared" si="179"/>
        <v>5041.25</v>
      </c>
      <c r="H2963" s="50">
        <v>5041.25</v>
      </c>
    </row>
    <row r="2964" spans="1:8" ht="12.75">
      <c r="A2964" s="67" t="s">
        <v>105</v>
      </c>
      <c r="B2964" s="7" t="s">
        <v>106</v>
      </c>
      <c r="C2964" s="8">
        <v>1500000</v>
      </c>
      <c r="D2964" s="41">
        <v>1181000</v>
      </c>
      <c r="E2964" s="9">
        <v>0</v>
      </c>
      <c r="F2964" s="46" t="str">
        <f t="shared" si="178"/>
        <v> </v>
      </c>
      <c r="G2964" s="47">
        <f t="shared" si="179"/>
        <v>1181000</v>
      </c>
      <c r="H2964" s="50">
        <v>1181000</v>
      </c>
    </row>
    <row r="2965" spans="1:8" ht="12.75">
      <c r="A2965" s="67" t="s">
        <v>1327</v>
      </c>
      <c r="B2965" s="7" t="s">
        <v>1347</v>
      </c>
      <c r="C2965" s="8">
        <v>23000</v>
      </c>
      <c r="D2965" s="41">
        <v>23000</v>
      </c>
      <c r="E2965" s="9">
        <v>21729</v>
      </c>
      <c r="F2965" s="46" t="str">
        <f t="shared" si="178"/>
        <v> </v>
      </c>
      <c r="G2965" s="47">
        <f t="shared" si="179"/>
        <v>1271</v>
      </c>
      <c r="H2965" s="50">
        <v>1271</v>
      </c>
    </row>
    <row r="2966" spans="1:8" ht="12.75">
      <c r="A2966" s="64"/>
      <c r="B2966" s="7"/>
      <c r="C2966" s="8"/>
      <c r="D2966" s="41"/>
      <c r="E2966" s="9"/>
      <c r="F2966" s="9"/>
      <c r="G2966" s="78"/>
      <c r="H2966" s="50"/>
    </row>
    <row r="2967" spans="1:9" ht="12.75">
      <c r="A2967" s="64"/>
      <c r="B2967" s="14" t="s">
        <v>477</v>
      </c>
      <c r="C2967" s="8">
        <v>24640000</v>
      </c>
      <c r="D2967" s="44">
        <f>SUM(D2941:D2965)</f>
        <v>24640000</v>
      </c>
      <c r="E2967" s="22">
        <f>SUM(E2941:E2965)</f>
        <v>20814030.390000008</v>
      </c>
      <c r="F2967" s="22"/>
      <c r="G2967" s="61">
        <f>SUM(G2941:G2965)</f>
        <v>3825969.6100000003</v>
      </c>
      <c r="H2967" s="50">
        <f>SUM(H2941:H2965)</f>
        <v>3825969.6100000003</v>
      </c>
      <c r="I2967" s="9">
        <v>20814030.39</v>
      </c>
    </row>
    <row r="2968" spans="1:8" ht="12.75">
      <c r="A2968" s="64"/>
      <c r="B2968" s="14"/>
      <c r="C2968" s="8"/>
      <c r="D2968" s="41"/>
      <c r="E2968" s="9"/>
      <c r="F2968" s="9"/>
      <c r="G2968" s="78"/>
      <c r="H2968" s="50"/>
    </row>
    <row r="2969" spans="1:8" ht="12.75">
      <c r="A2969" s="64"/>
      <c r="B2969" s="17" t="s">
        <v>478</v>
      </c>
      <c r="C2969" s="8"/>
      <c r="D2969" s="41"/>
      <c r="E2969" s="9"/>
      <c r="F2969" s="9"/>
      <c r="G2969" s="78"/>
      <c r="H2969" s="50"/>
    </row>
    <row r="2970" spans="1:8" ht="12.75">
      <c r="A2970" s="64"/>
      <c r="B2970" s="7"/>
      <c r="C2970" s="8"/>
      <c r="D2970" s="41"/>
      <c r="E2970" s="9"/>
      <c r="F2970" s="9"/>
      <c r="G2970" s="78"/>
      <c r="H2970" s="50"/>
    </row>
    <row r="2971" spans="1:8" ht="12.75">
      <c r="A2971" s="64"/>
      <c r="B2971" s="17" t="s">
        <v>1263</v>
      </c>
      <c r="C2971" s="8"/>
      <c r="D2971" s="41"/>
      <c r="E2971" s="9"/>
      <c r="F2971" s="9"/>
      <c r="G2971" s="78"/>
      <c r="H2971" s="50"/>
    </row>
    <row r="2972" spans="1:8" ht="12.75">
      <c r="A2972" s="66" t="s">
        <v>107</v>
      </c>
      <c r="B2972" s="7" t="s">
        <v>534</v>
      </c>
      <c r="C2972" s="8">
        <v>490</v>
      </c>
      <c r="D2972" s="41">
        <v>490</v>
      </c>
      <c r="E2972" s="9">
        <v>0</v>
      </c>
      <c r="F2972" s="46" t="str">
        <f>IF(E2972&gt;D2972,E2972-D2972," ")</f>
        <v> </v>
      </c>
      <c r="G2972" s="47">
        <f>IF(D2972&gt;E2972,D2972-E2972," ")</f>
        <v>490</v>
      </c>
      <c r="H2972" s="50">
        <v>490</v>
      </c>
    </row>
    <row r="2973" spans="1:8" ht="12.75">
      <c r="A2973" s="66"/>
      <c r="B2973" s="7"/>
      <c r="C2973" s="8"/>
      <c r="D2973" s="41"/>
      <c r="E2973" s="9"/>
      <c r="F2973" s="9"/>
      <c r="G2973" s="78"/>
      <c r="H2973" s="50"/>
    </row>
    <row r="2974" spans="1:8" ht="12.75">
      <c r="A2974" s="64"/>
      <c r="B2974" s="14" t="s">
        <v>840</v>
      </c>
      <c r="C2974" s="8"/>
      <c r="D2974" s="42"/>
      <c r="E2974" s="23"/>
      <c r="F2974" s="23"/>
      <c r="G2974" s="79"/>
      <c r="H2974" s="71"/>
    </row>
    <row r="2975" spans="1:8" ht="12.75">
      <c r="A2975" s="64"/>
      <c r="B2975" s="14" t="s">
        <v>468</v>
      </c>
      <c r="C2975" s="8">
        <v>490</v>
      </c>
      <c r="D2975" s="43">
        <f>SUM(D2972:D2973)</f>
        <v>490</v>
      </c>
      <c r="E2975" s="21">
        <f>SUM(E2972:E2973)</f>
        <v>0</v>
      </c>
      <c r="F2975" s="21"/>
      <c r="G2975" s="80">
        <f>SUM(G2972:G2973)</f>
        <v>490</v>
      </c>
      <c r="H2975" s="72">
        <f>SUM(H2972:H2973)</f>
        <v>490</v>
      </c>
    </row>
    <row r="2976" spans="1:8" ht="12.75">
      <c r="A2976" s="64"/>
      <c r="B2976" s="14" t="s">
        <v>479</v>
      </c>
      <c r="C2976" s="8"/>
      <c r="D2976" s="42"/>
      <c r="E2976" s="23"/>
      <c r="F2976" s="23"/>
      <c r="G2976" s="79"/>
      <c r="H2976" s="71"/>
    </row>
    <row r="2977" spans="1:8" ht="12.75">
      <c r="A2977" s="64"/>
      <c r="B2977" s="14" t="s">
        <v>480</v>
      </c>
      <c r="C2977" s="8"/>
      <c r="D2977" s="43">
        <f>D2895+D2936+D2967+D2975</f>
        <v>98500000</v>
      </c>
      <c r="E2977" s="21">
        <f>E2895+E2936+E2967+E2975</f>
        <v>92552727.74000001</v>
      </c>
      <c r="F2977" s="21">
        <f>F2895+F2936+F2967+F2975</f>
        <v>617808.1000000001</v>
      </c>
      <c r="G2977" s="80">
        <f>G2895+G2936+G2967+G2975</f>
        <v>6565080.360000001</v>
      </c>
      <c r="H2977" s="72">
        <f>H2895+H2936+H2967+H2975</f>
        <v>5947272.260000002</v>
      </c>
    </row>
    <row r="2978" spans="1:9" ht="12.75">
      <c r="A2978" s="2"/>
      <c r="B2978" s="28" t="s">
        <v>1265</v>
      </c>
      <c r="C2978" s="1">
        <v>98500000</v>
      </c>
      <c r="D2978" s="45"/>
      <c r="E2978" s="4"/>
      <c r="F2978" s="59" t="str">
        <f>IF(E2977&gt;D2977,E2977-D2977," ")</f>
        <v> </v>
      </c>
      <c r="G2978" s="84">
        <f>IF(D2977&gt;E2977,D2977-E2977," ")</f>
        <v>5947272.25999999</v>
      </c>
      <c r="H2978" s="50">
        <f>F2977-G2977</f>
        <v>-5947272.260000002</v>
      </c>
      <c r="I2978" s="9">
        <v>92552727.74</v>
      </c>
    </row>
    <row r="2979" spans="1:8" ht="12.75">
      <c r="A2979" s="2"/>
      <c r="B2979" s="28"/>
      <c r="C2979" s="1"/>
      <c r="D2979" s="45"/>
      <c r="E2979" s="4"/>
      <c r="F2979" s="4"/>
      <c r="G2979" s="4"/>
      <c r="H2979" s="50"/>
    </row>
    <row r="2980" spans="1:8" ht="12.75">
      <c r="A2980" s="64"/>
      <c r="B2980" s="15"/>
      <c r="C2980" s="8"/>
      <c r="D2980" s="41"/>
      <c r="E2980" s="9"/>
      <c r="F2980" s="9"/>
      <c r="G2980" s="78"/>
      <c r="H2980" s="50"/>
    </row>
    <row r="2981" spans="1:8" ht="12.75">
      <c r="A2981" s="64"/>
      <c r="B2981" s="17" t="s">
        <v>481</v>
      </c>
      <c r="C2981" s="8"/>
      <c r="D2981" s="41"/>
      <c r="E2981" s="9"/>
      <c r="F2981" s="9"/>
      <c r="G2981" s="78"/>
      <c r="H2981" s="50"/>
    </row>
    <row r="2982" spans="1:8" ht="12.75">
      <c r="A2982" s="64"/>
      <c r="B2982" s="17" t="s">
        <v>482</v>
      </c>
      <c r="C2982" s="8"/>
      <c r="D2982" s="41"/>
      <c r="E2982" s="9"/>
      <c r="F2982" s="9"/>
      <c r="G2982" s="78"/>
      <c r="H2982" s="50"/>
    </row>
    <row r="2983" spans="1:8" ht="12.75">
      <c r="A2983" s="64"/>
      <c r="B2983" s="17" t="s">
        <v>483</v>
      </c>
      <c r="C2983" s="8"/>
      <c r="D2983" s="41"/>
      <c r="E2983" s="9"/>
      <c r="F2983" s="9"/>
      <c r="G2983" s="78"/>
      <c r="H2983" s="50"/>
    </row>
    <row r="2984" spans="1:8" ht="12.75">
      <c r="A2984" s="64"/>
      <c r="B2984" s="7"/>
      <c r="C2984" s="8"/>
      <c r="D2984" s="41"/>
      <c r="E2984" s="9"/>
      <c r="F2984" s="9"/>
      <c r="G2984" s="78"/>
      <c r="H2984" s="50"/>
    </row>
    <row r="2985" spans="1:8" ht="12.75">
      <c r="A2985" s="64"/>
      <c r="B2985" s="17" t="s">
        <v>438</v>
      </c>
      <c r="C2985" s="8"/>
      <c r="D2985" s="41"/>
      <c r="E2985" s="9"/>
      <c r="F2985" s="9"/>
      <c r="G2985" s="78"/>
      <c r="H2985" s="50"/>
    </row>
    <row r="2986" spans="1:8" ht="12.75">
      <c r="A2986" s="64"/>
      <c r="B2986" s="7"/>
      <c r="C2986" s="8"/>
      <c r="D2986" s="41"/>
      <c r="E2986" s="9"/>
      <c r="F2986" s="9"/>
      <c r="G2986" s="78"/>
      <c r="H2986" s="50"/>
    </row>
    <row r="2987" spans="1:8" ht="12.75">
      <c r="A2987" s="64"/>
      <c r="B2987" s="17" t="s">
        <v>1263</v>
      </c>
      <c r="C2987" s="8"/>
      <c r="D2987" s="41"/>
      <c r="E2987" s="9"/>
      <c r="F2987" s="9"/>
      <c r="G2987" s="78"/>
      <c r="H2987" s="50"/>
    </row>
    <row r="2988" spans="1:8" ht="12.75">
      <c r="A2988" s="66" t="s">
        <v>108</v>
      </c>
      <c r="B2988" s="7" t="s">
        <v>534</v>
      </c>
      <c r="C2988" s="8">
        <v>38700000</v>
      </c>
      <c r="D2988" s="41">
        <v>38700000</v>
      </c>
      <c r="E2988" s="9">
        <v>37278358.05</v>
      </c>
      <c r="F2988" s="46" t="str">
        <f>IF(E2988&gt;D2988,E2988-D2988," ")</f>
        <v> </v>
      </c>
      <c r="G2988" s="47">
        <f>IF(D2988&gt;E2988,D2988-E2988," ")</f>
        <v>1421641.950000003</v>
      </c>
      <c r="H2988" s="50">
        <v>1421641.95</v>
      </c>
    </row>
    <row r="2989" spans="1:8" ht="12.75">
      <c r="A2989" s="66"/>
      <c r="B2989" s="7"/>
      <c r="C2989" s="8"/>
      <c r="D2989" s="41"/>
      <c r="E2989" s="9"/>
      <c r="F2989" s="9"/>
      <c r="G2989" s="78"/>
      <c r="H2989" s="50"/>
    </row>
    <row r="2990" spans="1:8" ht="12.75">
      <c r="A2990" s="66"/>
      <c r="B2990" s="17" t="s">
        <v>1264</v>
      </c>
      <c r="C2990" s="8"/>
      <c r="D2990" s="41"/>
      <c r="E2990" s="9"/>
      <c r="F2990" s="9"/>
      <c r="G2990" s="78"/>
      <c r="H2990" s="50"/>
    </row>
    <row r="2991" spans="1:8" ht="12.75">
      <c r="A2991" s="66" t="s">
        <v>109</v>
      </c>
      <c r="B2991" s="7" t="s">
        <v>554</v>
      </c>
      <c r="C2991" s="8">
        <v>175000</v>
      </c>
      <c r="D2991" s="41">
        <v>175000</v>
      </c>
      <c r="E2991" s="9">
        <v>163070.12</v>
      </c>
      <c r="F2991" s="46" t="str">
        <f aca="true" t="shared" si="180" ref="F2991:F3016">IF(E2991&gt;D2991,E2991-D2991," ")</f>
        <v> </v>
      </c>
      <c r="G2991" s="47">
        <f aca="true" t="shared" si="181" ref="G2991:G3016">IF(D2991&gt;E2991,D2991-E2991," ")</f>
        <v>11929.880000000005</v>
      </c>
      <c r="H2991" s="50">
        <v>11929.88</v>
      </c>
    </row>
    <row r="2992" spans="1:8" ht="12.75">
      <c r="A2992" s="67" t="s">
        <v>536</v>
      </c>
      <c r="B2992" s="7" t="s">
        <v>1004</v>
      </c>
      <c r="C2992" s="8">
        <v>4900000</v>
      </c>
      <c r="D2992" s="41">
        <v>5200000</v>
      </c>
      <c r="E2992" s="9">
        <v>5197067.53</v>
      </c>
      <c r="F2992" s="46" t="str">
        <f t="shared" si="180"/>
        <v> </v>
      </c>
      <c r="G2992" s="47">
        <f t="shared" si="181"/>
        <v>2932.4699999997392</v>
      </c>
      <c r="H2992" s="50">
        <v>2932.47</v>
      </c>
    </row>
    <row r="2993" spans="1:8" ht="12.75">
      <c r="A2993" s="67" t="s">
        <v>538</v>
      </c>
      <c r="B2993" s="7" t="s">
        <v>579</v>
      </c>
      <c r="C2993" s="8">
        <v>425000</v>
      </c>
      <c r="D2993" s="41">
        <v>425000</v>
      </c>
      <c r="E2993" s="9">
        <v>416441.34</v>
      </c>
      <c r="F2993" s="46" t="str">
        <f t="shared" si="180"/>
        <v> </v>
      </c>
      <c r="G2993" s="47">
        <f t="shared" si="181"/>
        <v>8558.659999999974</v>
      </c>
      <c r="H2993" s="50">
        <v>8558.66</v>
      </c>
    </row>
    <row r="2994" spans="1:8" ht="12.75">
      <c r="A2994" s="67" t="s">
        <v>1370</v>
      </c>
      <c r="B2994" s="7" t="s">
        <v>110</v>
      </c>
      <c r="C2994" s="8"/>
      <c r="D2994" s="41"/>
      <c r="E2994" s="9"/>
      <c r="F2994" s="46" t="str">
        <f t="shared" si="180"/>
        <v> </v>
      </c>
      <c r="G2994" s="47" t="str">
        <f t="shared" si="181"/>
        <v> </v>
      </c>
      <c r="H2994" s="50"/>
    </row>
    <row r="2995" spans="1:8" ht="12.75">
      <c r="A2995" s="66"/>
      <c r="B2995" s="7" t="s">
        <v>1380</v>
      </c>
      <c r="C2995" s="8">
        <v>400000</v>
      </c>
      <c r="D2995" s="41">
        <v>680000</v>
      </c>
      <c r="E2995" s="9">
        <v>645997.85</v>
      </c>
      <c r="F2995" s="46" t="str">
        <f t="shared" si="180"/>
        <v> </v>
      </c>
      <c r="G2995" s="47">
        <f t="shared" si="181"/>
        <v>34002.15000000002</v>
      </c>
      <c r="H2995" s="50">
        <v>34002.15</v>
      </c>
    </row>
    <row r="2996" spans="1:8" ht="12.75">
      <c r="A2996" s="67" t="s">
        <v>539</v>
      </c>
      <c r="B2996" s="7" t="s">
        <v>556</v>
      </c>
      <c r="C2996" s="8">
        <v>900000</v>
      </c>
      <c r="D2996" s="41">
        <v>1600000</v>
      </c>
      <c r="E2996" s="9">
        <v>1584962.87</v>
      </c>
      <c r="F2996" s="46" t="str">
        <f t="shared" si="180"/>
        <v> </v>
      </c>
      <c r="G2996" s="47">
        <f t="shared" si="181"/>
        <v>15037.129999999888</v>
      </c>
      <c r="H2996" s="50">
        <v>15037.13</v>
      </c>
    </row>
    <row r="2997" spans="1:8" ht="12.75">
      <c r="A2997" s="67" t="s">
        <v>540</v>
      </c>
      <c r="B2997" s="7" t="s">
        <v>557</v>
      </c>
      <c r="C2997" s="8">
        <v>720000</v>
      </c>
      <c r="D2997" s="41">
        <v>720000</v>
      </c>
      <c r="E2997" s="9">
        <v>707536.24</v>
      </c>
      <c r="F2997" s="46" t="str">
        <f t="shared" si="180"/>
        <v> </v>
      </c>
      <c r="G2997" s="47">
        <f t="shared" si="181"/>
        <v>12463.76000000001</v>
      </c>
      <c r="H2997" s="50">
        <v>12463.76</v>
      </c>
    </row>
    <row r="2998" spans="1:8" ht="12.75">
      <c r="A2998" s="67" t="s">
        <v>541</v>
      </c>
      <c r="B2998" s="7" t="s">
        <v>558</v>
      </c>
      <c r="C2998" s="8">
        <v>1700000</v>
      </c>
      <c r="D2998" s="41">
        <v>2800000</v>
      </c>
      <c r="E2998" s="9">
        <v>2799305.88</v>
      </c>
      <c r="F2998" s="46" t="str">
        <f t="shared" si="180"/>
        <v> </v>
      </c>
      <c r="G2998" s="47">
        <f t="shared" si="181"/>
        <v>694.1200000001118</v>
      </c>
      <c r="H2998" s="50">
        <v>694.12</v>
      </c>
    </row>
    <row r="2999" spans="1:8" ht="12.75">
      <c r="A2999" s="67" t="s">
        <v>577</v>
      </c>
      <c r="B2999" s="7" t="s">
        <v>580</v>
      </c>
      <c r="C2999" s="8">
        <v>12200000</v>
      </c>
      <c r="D2999" s="41">
        <v>12200000</v>
      </c>
      <c r="E2999" s="9">
        <v>11155294.41</v>
      </c>
      <c r="F2999" s="46" t="str">
        <f t="shared" si="180"/>
        <v> </v>
      </c>
      <c r="G2999" s="47">
        <f t="shared" si="181"/>
        <v>1044705.5899999999</v>
      </c>
      <c r="H2999" s="50">
        <v>1044705.59</v>
      </c>
    </row>
    <row r="3000" spans="1:8" ht="12.75">
      <c r="A3000" s="67" t="s">
        <v>542</v>
      </c>
      <c r="B3000" s="7" t="s">
        <v>581</v>
      </c>
      <c r="C3000" s="8">
        <v>175000</v>
      </c>
      <c r="D3000" s="41">
        <v>575000</v>
      </c>
      <c r="E3000" s="9">
        <v>528715.12</v>
      </c>
      <c r="F3000" s="46" t="str">
        <f t="shared" si="180"/>
        <v> </v>
      </c>
      <c r="G3000" s="47">
        <f t="shared" si="181"/>
        <v>46284.880000000005</v>
      </c>
      <c r="H3000" s="50">
        <v>46284.88</v>
      </c>
    </row>
    <row r="3001" spans="1:8" ht="12.75">
      <c r="A3001" s="67" t="s">
        <v>543</v>
      </c>
      <c r="B3001" s="7" t="s">
        <v>559</v>
      </c>
      <c r="C3001" s="8">
        <v>600000</v>
      </c>
      <c r="D3001" s="41">
        <v>640000</v>
      </c>
      <c r="E3001" s="9">
        <v>628126.25</v>
      </c>
      <c r="F3001" s="46" t="str">
        <f t="shared" si="180"/>
        <v> </v>
      </c>
      <c r="G3001" s="47">
        <f t="shared" si="181"/>
        <v>11873.75</v>
      </c>
      <c r="H3001" s="50">
        <v>11873.75</v>
      </c>
    </row>
    <row r="3002" spans="1:8" ht="12.75">
      <c r="A3002" s="67" t="s">
        <v>544</v>
      </c>
      <c r="B3002" s="7" t="s">
        <v>1353</v>
      </c>
      <c r="C3002" s="8"/>
      <c r="D3002" s="41"/>
      <c r="E3002" s="9"/>
      <c r="F3002" s="46" t="str">
        <f t="shared" si="180"/>
        <v> </v>
      </c>
      <c r="G3002" s="47" t="str">
        <f t="shared" si="181"/>
        <v> </v>
      </c>
      <c r="H3002" s="50"/>
    </row>
    <row r="3003" spans="1:8" ht="12.75">
      <c r="A3003" s="2"/>
      <c r="B3003" s="7" t="s">
        <v>111</v>
      </c>
      <c r="C3003" s="8">
        <v>450000</v>
      </c>
      <c r="D3003" s="41">
        <v>450000</v>
      </c>
      <c r="E3003" s="9">
        <v>367660.79</v>
      </c>
      <c r="F3003" s="46" t="str">
        <f t="shared" si="180"/>
        <v> </v>
      </c>
      <c r="G3003" s="47">
        <f t="shared" si="181"/>
        <v>82339.21000000002</v>
      </c>
      <c r="H3003" s="50">
        <v>82339.21</v>
      </c>
    </row>
    <row r="3004" spans="1:8" ht="12.75">
      <c r="A3004" s="67" t="s">
        <v>578</v>
      </c>
      <c r="B3004" s="7" t="s">
        <v>560</v>
      </c>
      <c r="C3004" s="8">
        <v>3500000</v>
      </c>
      <c r="D3004" s="41">
        <v>2220000</v>
      </c>
      <c r="E3004" s="9">
        <v>1340868.67</v>
      </c>
      <c r="F3004" s="46" t="str">
        <f t="shared" si="180"/>
        <v> </v>
      </c>
      <c r="G3004" s="47">
        <f t="shared" si="181"/>
        <v>879131.3300000001</v>
      </c>
      <c r="H3004" s="50">
        <v>879131.33</v>
      </c>
    </row>
    <row r="3005" spans="1:8" ht="12.75">
      <c r="A3005" s="67" t="s">
        <v>545</v>
      </c>
      <c r="B3005" s="7" t="s">
        <v>561</v>
      </c>
      <c r="C3005" s="8">
        <v>1000000</v>
      </c>
      <c r="D3005" s="41">
        <v>1100000</v>
      </c>
      <c r="E3005" s="9">
        <v>1094493.27</v>
      </c>
      <c r="F3005" s="46" t="str">
        <f t="shared" si="180"/>
        <v> </v>
      </c>
      <c r="G3005" s="47">
        <f t="shared" si="181"/>
        <v>5506.729999999981</v>
      </c>
      <c r="H3005" s="50">
        <v>5506.73</v>
      </c>
    </row>
    <row r="3006" spans="1:8" ht="12.75">
      <c r="A3006" s="67" t="s">
        <v>546</v>
      </c>
      <c r="B3006" s="7" t="s">
        <v>562</v>
      </c>
      <c r="C3006" s="8">
        <v>1000000</v>
      </c>
      <c r="D3006" s="41">
        <v>1205000</v>
      </c>
      <c r="E3006" s="9">
        <v>1170800.4</v>
      </c>
      <c r="F3006" s="46" t="str">
        <f t="shared" si="180"/>
        <v> </v>
      </c>
      <c r="G3006" s="47">
        <f t="shared" si="181"/>
        <v>34199.60000000009</v>
      </c>
      <c r="H3006" s="50">
        <v>34199.6</v>
      </c>
    </row>
    <row r="3007" spans="1:8" ht="12.75">
      <c r="A3007" s="67" t="s">
        <v>547</v>
      </c>
      <c r="B3007" s="7" t="s">
        <v>563</v>
      </c>
      <c r="C3007" s="8">
        <v>25000</v>
      </c>
      <c r="D3007" s="41">
        <v>25000</v>
      </c>
      <c r="E3007" s="9">
        <v>321</v>
      </c>
      <c r="F3007" s="46" t="str">
        <f t="shared" si="180"/>
        <v> </v>
      </c>
      <c r="G3007" s="47">
        <f t="shared" si="181"/>
        <v>24679</v>
      </c>
      <c r="H3007" s="50">
        <v>24679</v>
      </c>
    </row>
    <row r="3008" spans="1:8" ht="12.75">
      <c r="A3008" s="67" t="s">
        <v>548</v>
      </c>
      <c r="B3008" s="7" t="s">
        <v>564</v>
      </c>
      <c r="C3008" s="8">
        <v>275000</v>
      </c>
      <c r="D3008" s="41">
        <v>325000</v>
      </c>
      <c r="E3008" s="9">
        <v>312828.82</v>
      </c>
      <c r="F3008" s="46" t="str">
        <f t="shared" si="180"/>
        <v> </v>
      </c>
      <c r="G3008" s="47">
        <f t="shared" si="181"/>
        <v>12171.179999999993</v>
      </c>
      <c r="H3008" s="50">
        <v>12171.18</v>
      </c>
    </row>
    <row r="3009" spans="1:8" ht="12.75">
      <c r="A3009" s="67" t="s">
        <v>549</v>
      </c>
      <c r="B3009" s="7" t="s">
        <v>565</v>
      </c>
      <c r="C3009" s="8">
        <v>50000</v>
      </c>
      <c r="D3009" s="41">
        <v>50000</v>
      </c>
      <c r="E3009" s="9">
        <v>47520</v>
      </c>
      <c r="F3009" s="46" t="str">
        <f t="shared" si="180"/>
        <v> </v>
      </c>
      <c r="G3009" s="47">
        <f t="shared" si="181"/>
        <v>2480</v>
      </c>
      <c r="H3009" s="50">
        <v>2480</v>
      </c>
    </row>
    <row r="3010" spans="1:8" ht="12.75">
      <c r="A3010" s="67" t="s">
        <v>551</v>
      </c>
      <c r="B3010" s="7" t="s">
        <v>567</v>
      </c>
      <c r="C3010" s="8">
        <v>50000</v>
      </c>
      <c r="D3010" s="41">
        <v>50000</v>
      </c>
      <c r="E3010" s="9">
        <v>37550</v>
      </c>
      <c r="F3010" s="46" t="str">
        <f t="shared" si="180"/>
        <v> </v>
      </c>
      <c r="G3010" s="47">
        <f t="shared" si="181"/>
        <v>12450</v>
      </c>
      <c r="H3010" s="50">
        <v>12450</v>
      </c>
    </row>
    <row r="3011" spans="1:8" ht="12.75">
      <c r="A3011" s="67" t="s">
        <v>552</v>
      </c>
      <c r="B3011" s="7" t="s">
        <v>582</v>
      </c>
      <c r="C3011" s="8">
        <v>85000</v>
      </c>
      <c r="D3011" s="41">
        <v>215000</v>
      </c>
      <c r="E3011" s="9">
        <v>202251.83</v>
      </c>
      <c r="F3011" s="46" t="str">
        <f t="shared" si="180"/>
        <v> </v>
      </c>
      <c r="G3011" s="47">
        <f t="shared" si="181"/>
        <v>12748.170000000013</v>
      </c>
      <c r="H3011" s="50">
        <v>12748.17</v>
      </c>
    </row>
    <row r="3012" spans="1:8" ht="12.75">
      <c r="A3012" s="67" t="s">
        <v>553</v>
      </c>
      <c r="B3012" s="7" t="s">
        <v>568</v>
      </c>
      <c r="C3012" s="8">
        <v>700000</v>
      </c>
      <c r="D3012" s="41">
        <v>900000</v>
      </c>
      <c r="E3012" s="9">
        <v>866881.14</v>
      </c>
      <c r="F3012" s="46" t="str">
        <f t="shared" si="180"/>
        <v> </v>
      </c>
      <c r="G3012" s="47">
        <f t="shared" si="181"/>
        <v>33118.859999999986</v>
      </c>
      <c r="H3012" s="50">
        <v>33118.86</v>
      </c>
    </row>
    <row r="3013" spans="1:8" ht="12.75">
      <c r="A3013" s="67" t="s">
        <v>1327</v>
      </c>
      <c r="B3013" s="7" t="s">
        <v>1347</v>
      </c>
      <c r="C3013" s="8">
        <v>500000</v>
      </c>
      <c r="D3013" s="41">
        <v>1900000</v>
      </c>
      <c r="E3013" s="9">
        <v>1589624</v>
      </c>
      <c r="F3013" s="46" t="str">
        <f t="shared" si="180"/>
        <v> </v>
      </c>
      <c r="G3013" s="47">
        <f t="shared" si="181"/>
        <v>310376</v>
      </c>
      <c r="H3013" s="50">
        <v>310376</v>
      </c>
    </row>
    <row r="3014" spans="1:8" ht="12.75">
      <c r="A3014" s="67" t="s">
        <v>112</v>
      </c>
      <c r="B3014" s="7" t="s">
        <v>113</v>
      </c>
      <c r="C3014" s="8">
        <v>1000000</v>
      </c>
      <c r="D3014" s="41">
        <v>1000000</v>
      </c>
      <c r="E3014" s="9">
        <v>501693.85</v>
      </c>
      <c r="F3014" s="46" t="str">
        <f t="shared" si="180"/>
        <v> </v>
      </c>
      <c r="G3014" s="47">
        <f t="shared" si="181"/>
        <v>498306.15</v>
      </c>
      <c r="H3014" s="50">
        <v>498306.15</v>
      </c>
    </row>
    <row r="3015" spans="1:8" ht="12.75">
      <c r="A3015" s="67" t="s">
        <v>591</v>
      </c>
      <c r="B3015" s="7" t="s">
        <v>114</v>
      </c>
      <c r="C3015" s="8"/>
      <c r="D3015" s="41"/>
      <c r="E3015" s="9"/>
      <c r="F3015" s="46" t="str">
        <f t="shared" si="180"/>
        <v> </v>
      </c>
      <c r="G3015" s="47" t="str">
        <f t="shared" si="181"/>
        <v> </v>
      </c>
      <c r="H3015" s="50"/>
    </row>
    <row r="3016" spans="1:8" ht="12.75">
      <c r="A3016" s="2"/>
      <c r="B3016" s="7" t="s">
        <v>115</v>
      </c>
      <c r="C3016" s="8">
        <v>4800000</v>
      </c>
      <c r="D3016" s="41">
        <v>4800000</v>
      </c>
      <c r="E3016" s="9">
        <v>4800000</v>
      </c>
      <c r="F3016" s="46" t="str">
        <f t="shared" si="180"/>
        <v> </v>
      </c>
      <c r="G3016" s="47" t="str">
        <f t="shared" si="181"/>
        <v> </v>
      </c>
      <c r="H3016" s="50">
        <v>0</v>
      </c>
    </row>
    <row r="3017" spans="1:8" ht="12.75">
      <c r="A3017" s="66"/>
      <c r="B3017" s="7"/>
      <c r="C3017" s="8"/>
      <c r="D3017" s="41"/>
      <c r="E3017" s="9"/>
      <c r="F3017" s="9"/>
      <c r="G3017" s="78"/>
      <c r="H3017" s="50"/>
    </row>
    <row r="3018" spans="1:9" ht="12.75">
      <c r="A3018" s="66"/>
      <c r="B3018" s="14" t="s">
        <v>439</v>
      </c>
      <c r="C3018" s="8">
        <v>74330000</v>
      </c>
      <c r="D3018" s="44">
        <f>SUM(D2988:D3017)</f>
        <v>77955000</v>
      </c>
      <c r="E3018" s="22">
        <f>SUM(E2988:E3017)</f>
        <v>73437369.43</v>
      </c>
      <c r="F3018" s="22"/>
      <c r="G3018" s="61">
        <f>SUM(G2988:G3017)</f>
        <v>4517630.570000003</v>
      </c>
      <c r="H3018" s="73">
        <f>SUM(H2988:H3017)</f>
        <v>4517630.569999999</v>
      </c>
      <c r="I3018" s="9">
        <v>73437369.43</v>
      </c>
    </row>
    <row r="3019" spans="1:8" ht="12.75">
      <c r="A3019" s="66"/>
      <c r="B3019" s="7"/>
      <c r="C3019" s="8"/>
      <c r="D3019" s="41"/>
      <c r="E3019" s="9"/>
      <c r="F3019" s="9"/>
      <c r="G3019" s="78"/>
      <c r="H3019" s="50"/>
    </row>
    <row r="3020" spans="1:8" ht="12.75">
      <c r="A3020" s="66"/>
      <c r="B3020" s="17" t="s">
        <v>485</v>
      </c>
      <c r="C3020" s="8"/>
      <c r="D3020" s="41"/>
      <c r="E3020" s="9"/>
      <c r="F3020" s="9"/>
      <c r="G3020" s="78"/>
      <c r="H3020" s="50"/>
    </row>
    <row r="3021" spans="1:8" ht="12.75">
      <c r="A3021" s="66"/>
      <c r="B3021" s="7"/>
      <c r="C3021" s="8"/>
      <c r="D3021" s="41"/>
      <c r="E3021" s="9"/>
      <c r="F3021" s="9"/>
      <c r="G3021" s="78"/>
      <c r="H3021" s="50"/>
    </row>
    <row r="3022" spans="1:8" ht="12.75">
      <c r="A3022" s="66"/>
      <c r="B3022" s="17" t="s">
        <v>1263</v>
      </c>
      <c r="C3022" s="8"/>
      <c r="D3022" s="41"/>
      <c r="E3022" s="9"/>
      <c r="F3022" s="9"/>
      <c r="G3022" s="78"/>
      <c r="H3022" s="50"/>
    </row>
    <row r="3023" spans="1:8" ht="12.75">
      <c r="A3023" s="66" t="s">
        <v>116</v>
      </c>
      <c r="B3023" s="7" t="s">
        <v>534</v>
      </c>
      <c r="C3023" s="8">
        <v>341500000</v>
      </c>
      <c r="D3023" s="41">
        <v>324599280</v>
      </c>
      <c r="E3023" s="9">
        <v>319310699.99</v>
      </c>
      <c r="F3023" s="46" t="str">
        <f>IF(E3023&gt;D3023,E3023-D3023," ")</f>
        <v> </v>
      </c>
      <c r="G3023" s="47">
        <f>IF(D3023&gt;E3023,D3023-E3023," ")</f>
        <v>5288580.00999999</v>
      </c>
      <c r="H3023" s="50">
        <v>5288580.01</v>
      </c>
    </row>
    <row r="3024" spans="1:8" ht="12.75">
      <c r="A3024" s="66"/>
      <c r="B3024" s="7"/>
      <c r="C3024" s="8"/>
      <c r="D3024" s="41"/>
      <c r="E3024" s="9"/>
      <c r="F3024" s="9"/>
      <c r="G3024" s="78"/>
      <c r="H3024" s="50"/>
    </row>
    <row r="3025" spans="1:8" ht="12.75">
      <c r="A3025" s="66"/>
      <c r="B3025" s="17" t="s">
        <v>1264</v>
      </c>
      <c r="C3025" s="8"/>
      <c r="D3025" s="41"/>
      <c r="E3025" s="9"/>
      <c r="F3025" s="9"/>
      <c r="G3025" s="78"/>
      <c r="H3025" s="50"/>
    </row>
    <row r="3026" spans="1:8" ht="12.75">
      <c r="A3026" s="66" t="s">
        <v>1772</v>
      </c>
      <c r="B3026" s="7" t="s">
        <v>554</v>
      </c>
      <c r="C3026" s="8">
        <v>7490000</v>
      </c>
      <c r="D3026" s="41">
        <v>6600000</v>
      </c>
      <c r="E3026" s="9">
        <v>6580721.15</v>
      </c>
      <c r="F3026" s="46" t="str">
        <f aca="true" t="shared" si="182" ref="F3026:F3033">IF(E3026&gt;D3026,E3026-D3026," ")</f>
        <v> </v>
      </c>
      <c r="G3026" s="47">
        <f aca="true" t="shared" si="183" ref="G3026:G3033">IF(D3026&gt;E3026,D3026-E3026," ")</f>
        <v>19278.849999999627</v>
      </c>
      <c r="H3026" s="50">
        <v>19278.85</v>
      </c>
    </row>
    <row r="3027" spans="1:8" ht="12.75">
      <c r="A3027" s="67" t="s">
        <v>536</v>
      </c>
      <c r="B3027" s="7" t="s">
        <v>555</v>
      </c>
      <c r="C3027" s="8">
        <v>39350000</v>
      </c>
      <c r="D3027" s="41">
        <v>39650000</v>
      </c>
      <c r="E3027" s="9">
        <v>39592503.75</v>
      </c>
      <c r="F3027" s="46" t="str">
        <f t="shared" si="182"/>
        <v> </v>
      </c>
      <c r="G3027" s="47">
        <f t="shared" si="183"/>
        <v>57496.25</v>
      </c>
      <c r="H3027" s="50">
        <v>57496.25</v>
      </c>
    </row>
    <row r="3028" spans="1:8" ht="12.75">
      <c r="A3028" s="67" t="s">
        <v>539</v>
      </c>
      <c r="B3028" s="7" t="s">
        <v>556</v>
      </c>
      <c r="C3028" s="8">
        <v>8000000</v>
      </c>
      <c r="D3028" s="41">
        <v>12060000</v>
      </c>
      <c r="E3028" s="9">
        <v>12059896.37</v>
      </c>
      <c r="F3028" s="46" t="str">
        <f t="shared" si="182"/>
        <v> </v>
      </c>
      <c r="G3028" s="47">
        <f t="shared" si="183"/>
        <v>103.63000000081956</v>
      </c>
      <c r="H3028" s="50">
        <v>103.63</v>
      </c>
    </row>
    <row r="3029" spans="1:8" ht="12.75">
      <c r="A3029" s="67" t="s">
        <v>540</v>
      </c>
      <c r="B3029" s="7" t="s">
        <v>557</v>
      </c>
      <c r="C3029" s="8">
        <v>750000</v>
      </c>
      <c r="D3029" s="41">
        <v>820000</v>
      </c>
      <c r="E3029" s="9">
        <v>818922.6</v>
      </c>
      <c r="F3029" s="46" t="str">
        <f t="shared" si="182"/>
        <v> </v>
      </c>
      <c r="G3029" s="47">
        <f t="shared" si="183"/>
        <v>1077.4000000000233</v>
      </c>
      <c r="H3029" s="50">
        <v>1077.4</v>
      </c>
    </row>
    <row r="3030" spans="1:8" ht="12.75">
      <c r="A3030" s="67" t="s">
        <v>541</v>
      </c>
      <c r="B3030" s="7" t="s">
        <v>558</v>
      </c>
      <c r="C3030" s="8">
        <v>1400000</v>
      </c>
      <c r="D3030" s="41">
        <v>1700000</v>
      </c>
      <c r="E3030" s="9">
        <v>1698838.8</v>
      </c>
      <c r="F3030" s="46" t="str">
        <f t="shared" si="182"/>
        <v> </v>
      </c>
      <c r="G3030" s="47">
        <f t="shared" si="183"/>
        <v>1161.1999999999534</v>
      </c>
      <c r="H3030" s="50">
        <v>1161.2</v>
      </c>
    </row>
    <row r="3031" spans="1:8" ht="12.75">
      <c r="A3031" s="67" t="s">
        <v>577</v>
      </c>
      <c r="B3031" s="7" t="s">
        <v>580</v>
      </c>
      <c r="C3031" s="8">
        <v>85000</v>
      </c>
      <c r="D3031" s="41">
        <v>85000</v>
      </c>
      <c r="E3031" s="9">
        <v>44064</v>
      </c>
      <c r="F3031" s="46" t="str">
        <f t="shared" si="182"/>
        <v> </v>
      </c>
      <c r="G3031" s="47">
        <f t="shared" si="183"/>
        <v>40936</v>
      </c>
      <c r="H3031" s="50">
        <v>40936</v>
      </c>
    </row>
    <row r="3032" spans="1:8" ht="12.75">
      <c r="A3032" s="67" t="s">
        <v>542</v>
      </c>
      <c r="B3032" s="7" t="s">
        <v>581</v>
      </c>
      <c r="C3032" s="8">
        <v>7000000</v>
      </c>
      <c r="D3032" s="41">
        <v>7300000</v>
      </c>
      <c r="E3032" s="9">
        <v>7260688.62</v>
      </c>
      <c r="F3032" s="46" t="str">
        <f t="shared" si="182"/>
        <v> </v>
      </c>
      <c r="G3032" s="47">
        <f t="shared" si="183"/>
        <v>39311.37999999989</v>
      </c>
      <c r="H3032" s="50">
        <v>39311.38</v>
      </c>
    </row>
    <row r="3033" spans="1:8" ht="12.75">
      <c r="A3033" s="67" t="s">
        <v>543</v>
      </c>
      <c r="B3033" s="7" t="s">
        <v>559</v>
      </c>
      <c r="C3033" s="8">
        <v>500000</v>
      </c>
      <c r="D3033" s="41">
        <v>500000</v>
      </c>
      <c r="E3033" s="9">
        <v>499169.75</v>
      </c>
      <c r="F3033" s="46" t="str">
        <f t="shared" si="182"/>
        <v> </v>
      </c>
      <c r="G3033" s="47">
        <f t="shared" si="183"/>
        <v>830.25</v>
      </c>
      <c r="H3033" s="50">
        <v>830.25</v>
      </c>
    </row>
    <row r="3034" spans="1:8" ht="12.75">
      <c r="A3034" s="67"/>
      <c r="B3034" s="15" t="s">
        <v>601</v>
      </c>
      <c r="C3034" s="8"/>
      <c r="D3034" s="44">
        <f>SUM(D3023:D3033)</f>
        <v>393314280</v>
      </c>
      <c r="E3034" s="22">
        <f>SUM(E3023:E3033)</f>
        <v>387865505.03000003</v>
      </c>
      <c r="F3034" s="22"/>
      <c r="G3034" s="61">
        <f>SUM(G3023:G3033)</f>
        <v>5448774.969999991</v>
      </c>
      <c r="H3034" s="50">
        <f>SUM(H3023:H3033)</f>
        <v>5448774.97</v>
      </c>
    </row>
    <row r="3035" spans="1:8" ht="12.75">
      <c r="A3035" s="27"/>
      <c r="B3035" s="3"/>
      <c r="C3035" s="1"/>
      <c r="D3035" s="45"/>
      <c r="E3035" s="4"/>
      <c r="F3035" s="4"/>
      <c r="G3035" s="4"/>
      <c r="H3035" s="50"/>
    </row>
    <row r="3036" spans="1:8" ht="12.75">
      <c r="A3036" s="27"/>
      <c r="B3036" s="3"/>
      <c r="C3036" s="1"/>
      <c r="D3036" s="45"/>
      <c r="E3036" s="4"/>
      <c r="F3036" s="4"/>
      <c r="G3036" s="4"/>
      <c r="H3036" s="50"/>
    </row>
    <row r="3037" spans="1:8" ht="12.75">
      <c r="A3037" s="67"/>
      <c r="B3037" s="7"/>
      <c r="C3037" s="8"/>
      <c r="D3037" s="41"/>
      <c r="E3037" s="9"/>
      <c r="F3037" s="9"/>
      <c r="G3037" s="78"/>
      <c r="H3037" s="50"/>
    </row>
    <row r="3038" spans="1:8" ht="12.75">
      <c r="A3038" s="67"/>
      <c r="B3038" s="17" t="s">
        <v>481</v>
      </c>
      <c r="C3038" s="8"/>
      <c r="D3038" s="41"/>
      <c r="E3038" s="9"/>
      <c r="F3038" s="9"/>
      <c r="G3038" s="78"/>
      <c r="H3038" s="50"/>
    </row>
    <row r="3039" spans="1:8" ht="12.75">
      <c r="A3039" s="67"/>
      <c r="B3039" s="17" t="s">
        <v>482</v>
      </c>
      <c r="C3039" s="8"/>
      <c r="D3039" s="41"/>
      <c r="E3039" s="9"/>
      <c r="F3039" s="9"/>
      <c r="G3039" s="78"/>
      <c r="H3039" s="50"/>
    </row>
    <row r="3040" spans="1:8" ht="12.75">
      <c r="A3040" s="67"/>
      <c r="B3040" s="17" t="s">
        <v>1476</v>
      </c>
      <c r="C3040" s="8"/>
      <c r="D3040" s="41"/>
      <c r="E3040" s="9"/>
      <c r="F3040" s="9"/>
      <c r="G3040" s="78"/>
      <c r="H3040" s="50"/>
    </row>
    <row r="3041" spans="1:8" ht="12.75">
      <c r="A3041" s="67"/>
      <c r="B3041" s="7"/>
      <c r="C3041" s="8"/>
      <c r="D3041" s="41"/>
      <c r="E3041" s="9"/>
      <c r="F3041" s="9"/>
      <c r="G3041" s="78"/>
      <c r="H3041" s="50"/>
    </row>
    <row r="3042" spans="1:8" ht="12.75">
      <c r="A3042" s="67"/>
      <c r="B3042" s="17" t="s">
        <v>1477</v>
      </c>
      <c r="C3042" s="8"/>
      <c r="D3042" s="41"/>
      <c r="E3042" s="9"/>
      <c r="F3042" s="9"/>
      <c r="G3042" s="78"/>
      <c r="H3042" s="50"/>
    </row>
    <row r="3043" spans="1:8" ht="12.75">
      <c r="A3043" s="67"/>
      <c r="B3043" s="7"/>
      <c r="C3043" s="8"/>
      <c r="D3043" s="41"/>
      <c r="E3043" s="9"/>
      <c r="F3043" s="9"/>
      <c r="G3043" s="78"/>
      <c r="H3043" s="50"/>
    </row>
    <row r="3044" spans="1:8" ht="12.75">
      <c r="A3044" s="67"/>
      <c r="B3044" s="15" t="s">
        <v>598</v>
      </c>
      <c r="C3044" s="8"/>
      <c r="D3044" s="41">
        <f>D3034</f>
        <v>393314280</v>
      </c>
      <c r="E3044" s="9">
        <f>E3034</f>
        <v>387865505.03000003</v>
      </c>
      <c r="F3044" s="9"/>
      <c r="G3044" s="78">
        <f>G3034</f>
        <v>5448774.969999991</v>
      </c>
      <c r="H3044" s="50">
        <f>H3034</f>
        <v>5448774.97</v>
      </c>
    </row>
    <row r="3045" spans="1:8" ht="12.75">
      <c r="A3045" s="67"/>
      <c r="B3045" s="7"/>
      <c r="C3045" s="8"/>
      <c r="D3045" s="41"/>
      <c r="E3045" s="9"/>
      <c r="F3045" s="9"/>
      <c r="G3045" s="78"/>
      <c r="H3045" s="50"/>
    </row>
    <row r="3046" spans="1:8" ht="12.75">
      <c r="A3046" s="67"/>
      <c r="B3046" s="17" t="s">
        <v>599</v>
      </c>
      <c r="C3046" s="8"/>
      <c r="D3046" s="41"/>
      <c r="E3046" s="9"/>
      <c r="F3046" s="9"/>
      <c r="G3046" s="78"/>
      <c r="H3046" s="50"/>
    </row>
    <row r="3047" spans="1:8" ht="12.75">
      <c r="A3047" s="66" t="s">
        <v>1478</v>
      </c>
      <c r="B3047" s="7" t="s">
        <v>1353</v>
      </c>
      <c r="C3047" s="8"/>
      <c r="D3047" s="41"/>
      <c r="E3047" s="9"/>
      <c r="F3047" s="9"/>
      <c r="G3047" s="78"/>
      <c r="H3047" s="50"/>
    </row>
    <row r="3048" spans="1:8" ht="12.75">
      <c r="A3048" s="2"/>
      <c r="B3048" s="7" t="s">
        <v>111</v>
      </c>
      <c r="C3048" s="8">
        <v>3000000</v>
      </c>
      <c r="D3048" s="41">
        <v>3000000</v>
      </c>
      <c r="E3048" s="9">
        <v>2897563.98</v>
      </c>
      <c r="F3048" s="46" t="str">
        <f aca="true" t="shared" si="184" ref="F3048:F3074">IF(E3048&gt;D3048,E3048-D3048," ")</f>
        <v> </v>
      </c>
      <c r="G3048" s="47">
        <f aca="true" t="shared" si="185" ref="G3048:G3074">IF(D3048&gt;E3048,D3048-E3048," ")</f>
        <v>102436.02000000002</v>
      </c>
      <c r="H3048" s="50">
        <v>102436.02</v>
      </c>
    </row>
    <row r="3049" spans="1:8" ht="12.75">
      <c r="A3049" s="67" t="s">
        <v>546</v>
      </c>
      <c r="B3049" s="7" t="s">
        <v>562</v>
      </c>
      <c r="C3049" s="8">
        <v>3700000</v>
      </c>
      <c r="D3049" s="41">
        <v>4075000</v>
      </c>
      <c r="E3049" s="9">
        <v>4071843.25</v>
      </c>
      <c r="F3049" s="46" t="str">
        <f t="shared" si="184"/>
        <v> </v>
      </c>
      <c r="G3049" s="47">
        <f t="shared" si="185"/>
        <v>3156.75</v>
      </c>
      <c r="H3049" s="50">
        <v>3156.75</v>
      </c>
    </row>
    <row r="3050" spans="1:8" ht="12.75">
      <c r="A3050" s="67" t="s">
        <v>547</v>
      </c>
      <c r="B3050" s="7" t="s">
        <v>563</v>
      </c>
      <c r="C3050" s="8">
        <v>1050000</v>
      </c>
      <c r="D3050" s="41">
        <v>1350000</v>
      </c>
      <c r="E3050" s="9">
        <v>1349940.2</v>
      </c>
      <c r="F3050" s="46" t="str">
        <f t="shared" si="184"/>
        <v> </v>
      </c>
      <c r="G3050" s="47">
        <f t="shared" si="185"/>
        <v>59.800000000046566</v>
      </c>
      <c r="H3050" s="50">
        <v>59.8</v>
      </c>
    </row>
    <row r="3051" spans="1:8" ht="12.75">
      <c r="A3051" s="67" t="s">
        <v>548</v>
      </c>
      <c r="B3051" s="7" t="s">
        <v>564</v>
      </c>
      <c r="C3051" s="8">
        <v>300000</v>
      </c>
      <c r="D3051" s="41">
        <v>350000</v>
      </c>
      <c r="E3051" s="9">
        <v>279464.28</v>
      </c>
      <c r="F3051" s="46" t="str">
        <f t="shared" si="184"/>
        <v> </v>
      </c>
      <c r="G3051" s="47">
        <f t="shared" si="185"/>
        <v>70535.71999999997</v>
      </c>
      <c r="H3051" s="50">
        <v>70535.72</v>
      </c>
    </row>
    <row r="3052" spans="1:8" ht="12.75">
      <c r="A3052" s="67" t="s">
        <v>549</v>
      </c>
      <c r="B3052" s="7" t="s">
        <v>565</v>
      </c>
      <c r="C3052" s="8">
        <v>7900000</v>
      </c>
      <c r="D3052" s="41">
        <v>7900000</v>
      </c>
      <c r="E3052" s="9">
        <v>7898449.24</v>
      </c>
      <c r="F3052" s="46" t="str">
        <f t="shared" si="184"/>
        <v> </v>
      </c>
      <c r="G3052" s="47">
        <f t="shared" si="185"/>
        <v>1550.7599999997765</v>
      </c>
      <c r="H3052" s="50">
        <v>1550.76</v>
      </c>
    </row>
    <row r="3053" spans="1:8" ht="12.75">
      <c r="A3053" s="67" t="s">
        <v>968</v>
      </c>
      <c r="B3053" s="7" t="s">
        <v>117</v>
      </c>
      <c r="C3053" s="8">
        <v>3000000</v>
      </c>
      <c r="D3053" s="41">
        <v>2800000</v>
      </c>
      <c r="E3053" s="9">
        <v>1903717.77</v>
      </c>
      <c r="F3053" s="46" t="str">
        <f t="shared" si="184"/>
        <v> </v>
      </c>
      <c r="G3053" s="47">
        <f t="shared" si="185"/>
        <v>896282.23</v>
      </c>
      <c r="H3053" s="50">
        <v>896282.23</v>
      </c>
    </row>
    <row r="3054" spans="1:8" ht="12.75">
      <c r="A3054" s="67" t="s">
        <v>588</v>
      </c>
      <c r="B3054" s="7" t="s">
        <v>1385</v>
      </c>
      <c r="C3054" s="8">
        <v>4600000</v>
      </c>
      <c r="D3054" s="41">
        <v>4600000</v>
      </c>
      <c r="E3054" s="9">
        <v>3842708.87</v>
      </c>
      <c r="F3054" s="46" t="str">
        <f t="shared" si="184"/>
        <v> </v>
      </c>
      <c r="G3054" s="47">
        <f t="shared" si="185"/>
        <v>757291.1299999999</v>
      </c>
      <c r="H3054" s="50">
        <v>757291.13</v>
      </c>
    </row>
    <row r="3055" spans="1:8" ht="12.75">
      <c r="A3055" s="67" t="s">
        <v>551</v>
      </c>
      <c r="B3055" s="7" t="s">
        <v>567</v>
      </c>
      <c r="C3055" s="8">
        <v>50000</v>
      </c>
      <c r="D3055" s="41">
        <v>50000</v>
      </c>
      <c r="E3055" s="9">
        <v>15000</v>
      </c>
      <c r="F3055" s="46" t="str">
        <f t="shared" si="184"/>
        <v> </v>
      </c>
      <c r="G3055" s="47">
        <f t="shared" si="185"/>
        <v>35000</v>
      </c>
      <c r="H3055" s="50">
        <v>35000</v>
      </c>
    </row>
    <row r="3056" spans="1:8" ht="12.75">
      <c r="A3056" s="67" t="s">
        <v>118</v>
      </c>
      <c r="B3056" s="7" t="s">
        <v>119</v>
      </c>
      <c r="C3056" s="8"/>
      <c r="D3056" s="41"/>
      <c r="E3056" s="9"/>
      <c r="F3056" s="46" t="str">
        <f t="shared" si="184"/>
        <v> </v>
      </c>
      <c r="G3056" s="47" t="str">
        <f t="shared" si="185"/>
        <v> </v>
      </c>
      <c r="H3056" s="50"/>
    </row>
    <row r="3057" spans="1:8" ht="12.75">
      <c r="A3057" s="67"/>
      <c r="B3057" s="7" t="s">
        <v>120</v>
      </c>
      <c r="C3057" s="8">
        <v>2500000</v>
      </c>
      <c r="D3057" s="41">
        <v>2550000</v>
      </c>
      <c r="E3057" s="9">
        <v>2504089.5</v>
      </c>
      <c r="F3057" s="46" t="str">
        <f t="shared" si="184"/>
        <v> </v>
      </c>
      <c r="G3057" s="47">
        <f t="shared" si="185"/>
        <v>45910.5</v>
      </c>
      <c r="H3057" s="50">
        <v>45910.5</v>
      </c>
    </row>
    <row r="3058" spans="1:8" ht="12.75">
      <c r="A3058" s="67" t="s">
        <v>552</v>
      </c>
      <c r="B3058" s="7" t="s">
        <v>582</v>
      </c>
      <c r="C3058" s="8">
        <v>80000</v>
      </c>
      <c r="D3058" s="41">
        <v>95000</v>
      </c>
      <c r="E3058" s="9">
        <v>91124.25</v>
      </c>
      <c r="F3058" s="46" t="str">
        <f t="shared" si="184"/>
        <v> </v>
      </c>
      <c r="G3058" s="47">
        <f t="shared" si="185"/>
        <v>3875.75</v>
      </c>
      <c r="H3058" s="50">
        <v>3875.75</v>
      </c>
    </row>
    <row r="3059" spans="1:8" ht="12.75">
      <c r="A3059" s="67" t="s">
        <v>553</v>
      </c>
      <c r="B3059" s="7" t="s">
        <v>568</v>
      </c>
      <c r="C3059" s="8">
        <v>900000</v>
      </c>
      <c r="D3059" s="41">
        <v>1000000</v>
      </c>
      <c r="E3059" s="9">
        <v>996519.7</v>
      </c>
      <c r="F3059" s="46" t="str">
        <f t="shared" si="184"/>
        <v> </v>
      </c>
      <c r="G3059" s="47">
        <f t="shared" si="185"/>
        <v>3480.3000000000466</v>
      </c>
      <c r="H3059" s="50">
        <v>3480.3</v>
      </c>
    </row>
    <row r="3060" spans="1:8" ht="12.75">
      <c r="A3060" s="67" t="s">
        <v>1327</v>
      </c>
      <c r="B3060" s="7" t="s">
        <v>1347</v>
      </c>
      <c r="C3060" s="8">
        <v>4000000</v>
      </c>
      <c r="D3060" s="41">
        <v>4000000</v>
      </c>
      <c r="E3060" s="9">
        <v>3681388.04</v>
      </c>
      <c r="F3060" s="46" t="str">
        <f t="shared" si="184"/>
        <v> </v>
      </c>
      <c r="G3060" s="47">
        <f t="shared" si="185"/>
        <v>318611.95999999996</v>
      </c>
      <c r="H3060" s="50">
        <v>318611.96</v>
      </c>
    </row>
    <row r="3061" spans="1:8" ht="12.75">
      <c r="A3061" s="67" t="s">
        <v>121</v>
      </c>
      <c r="B3061" s="7" t="s">
        <v>122</v>
      </c>
      <c r="C3061" s="8">
        <v>6000000</v>
      </c>
      <c r="D3061" s="41">
        <v>3800000</v>
      </c>
      <c r="E3061" s="9">
        <v>2452007</v>
      </c>
      <c r="F3061" s="46" t="str">
        <f t="shared" si="184"/>
        <v> </v>
      </c>
      <c r="G3061" s="47">
        <f t="shared" si="185"/>
        <v>1347993</v>
      </c>
      <c r="H3061" s="50">
        <v>1347993</v>
      </c>
    </row>
    <row r="3062" spans="1:8" ht="12.75">
      <c r="A3062" s="67" t="s">
        <v>123</v>
      </c>
      <c r="B3062" s="7" t="s">
        <v>124</v>
      </c>
      <c r="C3062" s="8">
        <v>2170000</v>
      </c>
      <c r="D3062" s="41">
        <v>2370000</v>
      </c>
      <c r="E3062" s="9">
        <v>2320286.77</v>
      </c>
      <c r="F3062" s="46" t="str">
        <f t="shared" si="184"/>
        <v> </v>
      </c>
      <c r="G3062" s="47">
        <f t="shared" si="185"/>
        <v>49713.22999999998</v>
      </c>
      <c r="H3062" s="50">
        <v>49713.23</v>
      </c>
    </row>
    <row r="3063" spans="1:8" ht="12.75">
      <c r="A3063" s="67" t="s">
        <v>125</v>
      </c>
      <c r="B3063" s="7" t="s">
        <v>1773</v>
      </c>
      <c r="C3063" s="8">
        <v>37000000</v>
      </c>
      <c r="D3063" s="41">
        <v>47950000</v>
      </c>
      <c r="E3063" s="9">
        <v>46929591.59</v>
      </c>
      <c r="F3063" s="46" t="str">
        <f t="shared" si="184"/>
        <v> </v>
      </c>
      <c r="G3063" s="47">
        <f t="shared" si="185"/>
        <v>1020408.4099999964</v>
      </c>
      <c r="H3063" s="50">
        <v>1020408.41</v>
      </c>
    </row>
    <row r="3064" spans="1:8" ht="12.75">
      <c r="A3064" s="67" t="s">
        <v>126</v>
      </c>
      <c r="B3064" s="7" t="s">
        <v>127</v>
      </c>
      <c r="C3064" s="8">
        <v>2000000</v>
      </c>
      <c r="D3064" s="41">
        <v>2000000</v>
      </c>
      <c r="E3064" s="9">
        <v>1646375.88</v>
      </c>
      <c r="F3064" s="46" t="str">
        <f t="shared" si="184"/>
        <v> </v>
      </c>
      <c r="G3064" s="47">
        <f t="shared" si="185"/>
        <v>353624.1200000001</v>
      </c>
      <c r="H3064" s="50">
        <v>353624.12</v>
      </c>
    </row>
    <row r="3065" spans="1:8" ht="12.75">
      <c r="A3065" s="67" t="s">
        <v>128</v>
      </c>
      <c r="B3065" s="7" t="s">
        <v>129</v>
      </c>
      <c r="C3065" s="8">
        <v>124000000</v>
      </c>
      <c r="D3065" s="41">
        <v>125300000</v>
      </c>
      <c r="E3065" s="9">
        <v>125300000</v>
      </c>
      <c r="F3065" s="46" t="str">
        <f t="shared" si="184"/>
        <v> </v>
      </c>
      <c r="G3065" s="47" t="str">
        <f t="shared" si="185"/>
        <v> </v>
      </c>
      <c r="H3065" s="50">
        <v>0</v>
      </c>
    </row>
    <row r="3066" spans="1:8" ht="12.75">
      <c r="A3066" s="67" t="s">
        <v>130</v>
      </c>
      <c r="B3066" s="7" t="s">
        <v>131</v>
      </c>
      <c r="C3066" s="8">
        <v>14000000</v>
      </c>
      <c r="D3066" s="41">
        <v>14000000</v>
      </c>
      <c r="E3066" s="9">
        <v>14000000</v>
      </c>
      <c r="F3066" s="46" t="str">
        <f t="shared" si="184"/>
        <v> </v>
      </c>
      <c r="G3066" s="47" t="str">
        <f t="shared" si="185"/>
        <v> </v>
      </c>
      <c r="H3066" s="50">
        <v>0</v>
      </c>
    </row>
    <row r="3067" spans="1:8" ht="12.75">
      <c r="A3067" s="67" t="s">
        <v>132</v>
      </c>
      <c r="B3067" s="7" t="s">
        <v>133</v>
      </c>
      <c r="C3067" s="8">
        <v>58600000</v>
      </c>
      <c r="D3067" s="41">
        <v>58600000</v>
      </c>
      <c r="E3067" s="9">
        <v>58600000</v>
      </c>
      <c r="F3067" s="46" t="str">
        <f t="shared" si="184"/>
        <v> </v>
      </c>
      <c r="G3067" s="47" t="str">
        <f t="shared" si="185"/>
        <v> </v>
      </c>
      <c r="H3067" s="50">
        <v>0</v>
      </c>
    </row>
    <row r="3068" spans="1:8" ht="12.75">
      <c r="A3068" s="67" t="s">
        <v>134</v>
      </c>
      <c r="B3068" s="7" t="s">
        <v>135</v>
      </c>
      <c r="C3068" s="8"/>
      <c r="D3068" s="41"/>
      <c r="E3068" s="9"/>
      <c r="F3068" s="46" t="str">
        <f t="shared" si="184"/>
        <v> </v>
      </c>
      <c r="G3068" s="47" t="str">
        <f t="shared" si="185"/>
        <v> </v>
      </c>
      <c r="H3068" s="50"/>
    </row>
    <row r="3069" spans="1:8" ht="12.75">
      <c r="A3069" s="2"/>
      <c r="B3069" s="7" t="s">
        <v>136</v>
      </c>
      <c r="C3069" s="8">
        <v>30000000</v>
      </c>
      <c r="D3069" s="41">
        <v>30950000</v>
      </c>
      <c r="E3069" s="9">
        <v>52869719.78</v>
      </c>
      <c r="F3069" s="46">
        <f t="shared" si="184"/>
        <v>21919719.78</v>
      </c>
      <c r="G3069" s="47" t="str">
        <f t="shared" si="185"/>
        <v> </v>
      </c>
      <c r="H3069" s="50">
        <v>-21919719.78</v>
      </c>
    </row>
    <row r="3070" spans="1:8" ht="12.75">
      <c r="A3070" s="67" t="s">
        <v>137</v>
      </c>
      <c r="B3070" s="7" t="s">
        <v>138</v>
      </c>
      <c r="C3070" s="8"/>
      <c r="D3070" s="41"/>
      <c r="E3070" s="9"/>
      <c r="F3070" s="46" t="str">
        <f t="shared" si="184"/>
        <v> </v>
      </c>
      <c r="G3070" s="47" t="str">
        <f t="shared" si="185"/>
        <v> </v>
      </c>
      <c r="H3070" s="50"/>
    </row>
    <row r="3071" spans="1:8" ht="12.75">
      <c r="A3071" s="2"/>
      <c r="B3071" s="7" t="s">
        <v>1300</v>
      </c>
      <c r="C3071" s="8">
        <v>5000000</v>
      </c>
      <c r="D3071" s="41">
        <v>5000000</v>
      </c>
      <c r="E3071" s="9">
        <v>5000000</v>
      </c>
      <c r="F3071" s="46" t="str">
        <f t="shared" si="184"/>
        <v> </v>
      </c>
      <c r="G3071" s="47" t="str">
        <f t="shared" si="185"/>
        <v> </v>
      </c>
      <c r="H3071" s="50">
        <v>0</v>
      </c>
    </row>
    <row r="3072" spans="1:8" ht="12.75">
      <c r="A3072" s="67" t="s">
        <v>591</v>
      </c>
      <c r="B3072" s="7" t="s">
        <v>1162</v>
      </c>
      <c r="C3072" s="8">
        <v>12800000</v>
      </c>
      <c r="D3072" s="41">
        <v>17165720</v>
      </c>
      <c r="E3072" s="9">
        <v>17161336</v>
      </c>
      <c r="F3072" s="46" t="str">
        <f t="shared" si="184"/>
        <v> </v>
      </c>
      <c r="G3072" s="47">
        <f t="shared" si="185"/>
        <v>4384</v>
      </c>
      <c r="H3072" s="50">
        <v>4384</v>
      </c>
    </row>
    <row r="3073" spans="1:8" ht="12.75">
      <c r="A3073" s="67" t="s">
        <v>592</v>
      </c>
      <c r="B3073" s="7" t="s">
        <v>848</v>
      </c>
      <c r="C3073" s="8"/>
      <c r="D3073" s="41"/>
      <c r="E3073" s="9"/>
      <c r="F3073" s="46" t="str">
        <f t="shared" si="184"/>
        <v> </v>
      </c>
      <c r="G3073" s="47" t="str">
        <f t="shared" si="185"/>
        <v> </v>
      </c>
      <c r="H3073" s="50"/>
    </row>
    <row r="3074" spans="1:8" ht="12.75">
      <c r="A3074" s="2"/>
      <c r="B3074" s="7" t="s">
        <v>859</v>
      </c>
      <c r="C3074" s="8">
        <v>4000000</v>
      </c>
      <c r="D3074" s="41">
        <v>4000000</v>
      </c>
      <c r="E3074" s="9">
        <v>2249662.25</v>
      </c>
      <c r="F3074" s="46" t="str">
        <f t="shared" si="184"/>
        <v> </v>
      </c>
      <c r="G3074" s="47">
        <f t="shared" si="185"/>
        <v>1750337.75</v>
      </c>
      <c r="H3074" s="50">
        <v>1750337.75</v>
      </c>
    </row>
    <row r="3075" spans="1:8" ht="12.75">
      <c r="A3075" s="66"/>
      <c r="B3075" s="7"/>
      <c r="C3075" s="8"/>
      <c r="D3075" s="41"/>
      <c r="E3075" s="9"/>
      <c r="F3075" s="9"/>
      <c r="G3075" s="78"/>
      <c r="H3075" s="50"/>
    </row>
    <row r="3076" spans="1:9" ht="12.75">
      <c r="A3076" s="66"/>
      <c r="B3076" s="14" t="s">
        <v>486</v>
      </c>
      <c r="C3076" s="8">
        <v>732725000</v>
      </c>
      <c r="D3076" s="44">
        <f>SUM(D3044:D3075)</f>
        <v>736220000</v>
      </c>
      <c r="E3076" s="22">
        <f>SUM(E3044:E3075)</f>
        <v>745926293.38</v>
      </c>
      <c r="F3076" s="22">
        <f>SUM(F3044:F3075)</f>
        <v>21919719.78</v>
      </c>
      <c r="G3076" s="61">
        <f>SUM(G3044:G3075)</f>
        <v>12213426.399999987</v>
      </c>
      <c r="H3076" s="73">
        <f>SUM(H3044:H3075)</f>
        <v>-9706293.380000005</v>
      </c>
      <c r="I3076" s="9">
        <v>745926293.38</v>
      </c>
    </row>
    <row r="3077" spans="1:8" ht="12.75">
      <c r="A3077" s="66"/>
      <c r="B3077" s="7"/>
      <c r="C3077" s="8"/>
      <c r="D3077" s="41"/>
      <c r="E3077" s="9"/>
      <c r="F3077" s="9"/>
      <c r="G3077" s="78"/>
      <c r="H3077" s="50"/>
    </row>
    <row r="3078" spans="1:8" ht="12.75">
      <c r="A3078" s="66"/>
      <c r="B3078" s="17" t="s">
        <v>487</v>
      </c>
      <c r="C3078" s="8"/>
      <c r="D3078" s="41"/>
      <c r="E3078" s="9"/>
      <c r="F3078" s="9"/>
      <c r="G3078" s="78"/>
      <c r="H3078" s="50"/>
    </row>
    <row r="3079" spans="1:8" ht="12.75">
      <c r="A3079" s="66"/>
      <c r="B3079" s="17" t="s">
        <v>488</v>
      </c>
      <c r="C3079" s="8"/>
      <c r="D3079" s="41"/>
      <c r="E3079" s="9"/>
      <c r="F3079" s="9"/>
      <c r="G3079" s="78"/>
      <c r="H3079" s="50"/>
    </row>
    <row r="3080" spans="1:8" ht="12.75">
      <c r="A3080" s="66"/>
      <c r="B3080" s="17" t="s">
        <v>489</v>
      </c>
      <c r="C3080" s="8"/>
      <c r="D3080" s="41"/>
      <c r="E3080" s="9"/>
      <c r="F3080" s="9"/>
      <c r="G3080" s="78"/>
      <c r="H3080" s="50"/>
    </row>
    <row r="3081" spans="1:8" ht="12.75">
      <c r="A3081" s="66"/>
      <c r="B3081" s="14"/>
      <c r="C3081" s="8"/>
      <c r="D3081" s="41"/>
      <c r="E3081" s="9"/>
      <c r="F3081" s="9"/>
      <c r="G3081" s="78"/>
      <c r="H3081" s="50"/>
    </row>
    <row r="3082" spans="1:8" ht="12.75">
      <c r="A3082" s="66"/>
      <c r="B3082" s="17" t="s">
        <v>1263</v>
      </c>
      <c r="C3082" s="8"/>
      <c r="D3082" s="41"/>
      <c r="E3082" s="9"/>
      <c r="F3082" s="9"/>
      <c r="G3082" s="78"/>
      <c r="H3082" s="50"/>
    </row>
    <row r="3083" spans="1:8" ht="12.75">
      <c r="A3083" s="66" t="s">
        <v>139</v>
      </c>
      <c r="B3083" s="7" t="s">
        <v>534</v>
      </c>
      <c r="C3083" s="8">
        <v>41865000</v>
      </c>
      <c r="D3083" s="41">
        <v>39625000</v>
      </c>
      <c r="E3083" s="9">
        <v>38670624.7</v>
      </c>
      <c r="F3083" s="46" t="str">
        <f>IF(E3083&gt;D3083,E3083-D3083," ")</f>
        <v> </v>
      </c>
      <c r="G3083" s="47">
        <f>IF(D3083&gt;E3083,D3083-E3083," ")</f>
        <v>954375.299999997</v>
      </c>
      <c r="H3083" s="50">
        <v>954375.3</v>
      </c>
    </row>
    <row r="3084" spans="1:8" ht="12.75">
      <c r="A3084" s="66"/>
      <c r="B3084" s="7"/>
      <c r="C3084" s="8"/>
      <c r="D3084" s="41"/>
      <c r="E3084" s="9"/>
      <c r="F3084" s="9"/>
      <c r="G3084" s="78"/>
      <c r="H3084" s="50"/>
    </row>
    <row r="3085" spans="1:8" ht="12.75">
      <c r="A3085" s="66"/>
      <c r="B3085" s="17" t="s">
        <v>1264</v>
      </c>
      <c r="C3085" s="8"/>
      <c r="D3085" s="41"/>
      <c r="E3085" s="9"/>
      <c r="F3085" s="9"/>
      <c r="G3085" s="78"/>
      <c r="H3085" s="50"/>
    </row>
    <row r="3086" spans="1:8" ht="12.75">
      <c r="A3086" s="66" t="s">
        <v>140</v>
      </c>
      <c r="B3086" s="7" t="s">
        <v>555</v>
      </c>
      <c r="C3086" s="8">
        <v>7200000</v>
      </c>
      <c r="D3086" s="41">
        <v>6440000</v>
      </c>
      <c r="E3086" s="9">
        <v>5493279.72</v>
      </c>
      <c r="F3086" s="46" t="str">
        <f>IF(E3086&gt;D3086,E3086-D3086," ")</f>
        <v> </v>
      </c>
      <c r="G3086" s="47">
        <f>IF(D3086&gt;E3086,D3086-E3086," ")</f>
        <v>946720.2800000003</v>
      </c>
      <c r="H3086" s="50">
        <v>946720.28</v>
      </c>
    </row>
    <row r="3087" spans="1:8" ht="12.75">
      <c r="A3087" s="67" t="s">
        <v>1370</v>
      </c>
      <c r="B3087" s="7" t="s">
        <v>812</v>
      </c>
      <c r="C3087" s="8"/>
      <c r="D3087" s="41"/>
      <c r="E3087" s="9"/>
      <c r="F3087" s="46" t="str">
        <f>IF(E3087&gt;D3087,E3087-D3087," ")</f>
        <v> </v>
      </c>
      <c r="G3087" s="47" t="str">
        <f>IF(D3087&gt;E3087,D3087-E3087," ")</f>
        <v> </v>
      </c>
      <c r="H3087" s="50"/>
    </row>
    <row r="3088" spans="1:8" ht="12.75">
      <c r="A3088" s="66"/>
      <c r="B3088" s="7" t="s">
        <v>1380</v>
      </c>
      <c r="C3088" s="8">
        <v>200000</v>
      </c>
      <c r="D3088" s="41">
        <v>200000</v>
      </c>
      <c r="E3088" s="9">
        <v>176160</v>
      </c>
      <c r="F3088" s="46" t="str">
        <f>IF(E3088&gt;D3088,E3088-D3088," ")</f>
        <v> </v>
      </c>
      <c r="G3088" s="47">
        <f>IF(D3088&gt;E3088,D3088-E3088," ")</f>
        <v>23840</v>
      </c>
      <c r="H3088" s="50">
        <v>23840</v>
      </c>
    </row>
    <row r="3089" spans="1:8" ht="12.75">
      <c r="A3089" s="67" t="s">
        <v>539</v>
      </c>
      <c r="B3089" s="7" t="s">
        <v>556</v>
      </c>
      <c r="C3089" s="8">
        <v>6500000</v>
      </c>
      <c r="D3089" s="41">
        <v>6700000</v>
      </c>
      <c r="E3089" s="9">
        <v>6690462.98</v>
      </c>
      <c r="F3089" s="46" t="str">
        <f>IF(E3089&gt;D3089,E3089-D3089," ")</f>
        <v> </v>
      </c>
      <c r="G3089" s="47">
        <f>IF(D3089&gt;E3089,D3089-E3089," ")</f>
        <v>9537.019999999553</v>
      </c>
      <c r="H3089" s="50">
        <v>9537.02</v>
      </c>
    </row>
    <row r="3090" spans="1:8" ht="12.75">
      <c r="A3090" s="67" t="s">
        <v>540</v>
      </c>
      <c r="B3090" s="7" t="s">
        <v>557</v>
      </c>
      <c r="C3090" s="8">
        <v>150000</v>
      </c>
      <c r="D3090" s="41">
        <v>150000</v>
      </c>
      <c r="E3090" s="9">
        <v>149558.73</v>
      </c>
      <c r="F3090" s="46" t="str">
        <f>IF(E3090&gt;D3090,E3090-D3090," ")</f>
        <v> </v>
      </c>
      <c r="G3090" s="47">
        <f>IF(D3090&gt;E3090,D3090-E3090," ")</f>
        <v>441.2699999999895</v>
      </c>
      <c r="H3090" s="50">
        <v>441.27</v>
      </c>
    </row>
    <row r="3091" spans="1:8" ht="12.75">
      <c r="A3091" s="66"/>
      <c r="B3091" s="15" t="s">
        <v>601</v>
      </c>
      <c r="C3091" s="8"/>
      <c r="D3091" s="44">
        <f>SUM(D3083:D3090)</f>
        <v>53115000</v>
      </c>
      <c r="E3091" s="22">
        <f>SUM(E3083:E3090)</f>
        <v>51180086.13</v>
      </c>
      <c r="F3091" s="22"/>
      <c r="G3091" s="61">
        <f>SUM(G3083:G3090)</f>
        <v>1934913.8699999969</v>
      </c>
      <c r="H3091" s="50">
        <f>SUM(H3083:H3090)</f>
        <v>1934913.87</v>
      </c>
    </row>
    <row r="3092" spans="2:8" ht="12.75">
      <c r="B3092" s="3"/>
      <c r="C3092" s="1"/>
      <c r="D3092" s="45"/>
      <c r="E3092" s="4"/>
      <c r="F3092" s="4"/>
      <c r="G3092" s="4"/>
      <c r="H3092" s="50"/>
    </row>
    <row r="3093" spans="2:8" ht="12.75">
      <c r="B3093" s="3"/>
      <c r="C3093" s="1"/>
      <c r="D3093" s="45"/>
      <c r="E3093" s="4"/>
      <c r="F3093" s="4"/>
      <c r="G3093" s="4"/>
      <c r="H3093" s="50"/>
    </row>
    <row r="3094" spans="1:8" ht="12.75">
      <c r="A3094" s="66"/>
      <c r="B3094" s="7"/>
      <c r="C3094" s="8"/>
      <c r="D3094" s="41"/>
      <c r="E3094" s="9"/>
      <c r="F3094" s="9"/>
      <c r="G3094" s="78"/>
      <c r="H3094" s="50"/>
    </row>
    <row r="3095" spans="1:8" ht="12.75">
      <c r="A3095" s="66"/>
      <c r="B3095" s="17" t="s">
        <v>481</v>
      </c>
      <c r="C3095" s="8"/>
      <c r="D3095" s="41"/>
      <c r="E3095" s="9"/>
      <c r="F3095" s="9"/>
      <c r="G3095" s="78"/>
      <c r="H3095" s="50"/>
    </row>
    <row r="3096" spans="1:8" ht="12.75">
      <c r="A3096" s="66"/>
      <c r="B3096" s="17" t="s">
        <v>482</v>
      </c>
      <c r="C3096" s="8"/>
      <c r="D3096" s="41"/>
      <c r="E3096" s="9"/>
      <c r="F3096" s="9"/>
      <c r="G3096" s="78"/>
      <c r="H3096" s="50"/>
    </row>
    <row r="3097" spans="1:8" ht="12.75">
      <c r="A3097" s="66"/>
      <c r="B3097" s="17" t="s">
        <v>1476</v>
      </c>
      <c r="C3097" s="8"/>
      <c r="D3097" s="41"/>
      <c r="E3097" s="9"/>
      <c r="F3097" s="9"/>
      <c r="G3097" s="78"/>
      <c r="H3097" s="50"/>
    </row>
    <row r="3098" spans="1:8" ht="12.75">
      <c r="A3098" s="66"/>
      <c r="B3098" s="17"/>
      <c r="C3098" s="8"/>
      <c r="D3098" s="41"/>
      <c r="E3098" s="9"/>
      <c r="F3098" s="9"/>
      <c r="G3098" s="78"/>
      <c r="H3098" s="50"/>
    </row>
    <row r="3099" spans="1:8" ht="12.75">
      <c r="A3099" s="66"/>
      <c r="B3099" s="17" t="s">
        <v>487</v>
      </c>
      <c r="C3099" s="8"/>
      <c r="D3099" s="41"/>
      <c r="E3099" s="9"/>
      <c r="F3099" s="9"/>
      <c r="G3099" s="78"/>
      <c r="H3099" s="50"/>
    </row>
    <row r="3100" spans="1:8" ht="12.75">
      <c r="A3100" s="66"/>
      <c r="B3100" s="17" t="s">
        <v>488</v>
      </c>
      <c r="C3100" s="8"/>
      <c r="D3100" s="41"/>
      <c r="E3100" s="9"/>
      <c r="F3100" s="9"/>
      <c r="G3100" s="78"/>
      <c r="H3100" s="50"/>
    </row>
    <row r="3101" spans="1:8" ht="12.75">
      <c r="A3101" s="66"/>
      <c r="B3101" s="17" t="s">
        <v>649</v>
      </c>
      <c r="C3101" s="8"/>
      <c r="D3101" s="41"/>
      <c r="E3101" s="9"/>
      <c r="F3101" s="9"/>
      <c r="G3101" s="78"/>
      <c r="H3101" s="50"/>
    </row>
    <row r="3102" spans="1:8" ht="12.75">
      <c r="A3102" s="66"/>
      <c r="B3102" s="17"/>
      <c r="C3102" s="8"/>
      <c r="D3102" s="41"/>
      <c r="E3102" s="9"/>
      <c r="F3102" s="9"/>
      <c r="G3102" s="78"/>
      <c r="H3102" s="50"/>
    </row>
    <row r="3103" spans="1:8" ht="12.75">
      <c r="A3103" s="66"/>
      <c r="B3103" s="15" t="s">
        <v>598</v>
      </c>
      <c r="C3103" s="8"/>
      <c r="D3103" s="41">
        <f>D3091</f>
        <v>53115000</v>
      </c>
      <c r="E3103" s="9">
        <f>E3091</f>
        <v>51180086.13</v>
      </c>
      <c r="F3103" s="9"/>
      <c r="G3103" s="78">
        <f>G3091</f>
        <v>1934913.8699999969</v>
      </c>
      <c r="H3103" s="50">
        <f>H3091</f>
        <v>1934913.87</v>
      </c>
    </row>
    <row r="3104" spans="1:8" ht="12.75">
      <c r="A3104" s="66"/>
      <c r="B3104" s="17"/>
      <c r="C3104" s="8"/>
      <c r="D3104" s="41"/>
      <c r="E3104" s="9"/>
      <c r="F3104" s="9"/>
      <c r="G3104" s="78"/>
      <c r="H3104" s="50"/>
    </row>
    <row r="3105" spans="1:8" ht="12.75">
      <c r="A3105" s="66"/>
      <c r="B3105" s="17" t="s">
        <v>599</v>
      </c>
      <c r="C3105" s="8"/>
      <c r="D3105" s="41"/>
      <c r="E3105" s="9"/>
      <c r="F3105" s="9"/>
      <c r="G3105" s="78"/>
      <c r="H3105" s="50"/>
    </row>
    <row r="3106" spans="1:8" ht="12.75">
      <c r="A3106" s="66" t="s">
        <v>841</v>
      </c>
      <c r="B3106" s="7" t="s">
        <v>558</v>
      </c>
      <c r="C3106" s="8">
        <v>185000</v>
      </c>
      <c r="D3106" s="41">
        <v>245000</v>
      </c>
      <c r="E3106" s="9">
        <v>221791.48</v>
      </c>
      <c r="F3106" s="46" t="str">
        <f aca="true" t="shared" si="186" ref="F3106:F3119">IF(E3106&gt;D3106,E3106-D3106," ")</f>
        <v> </v>
      </c>
      <c r="G3106" s="47">
        <f aca="true" t="shared" si="187" ref="G3106:G3119">IF(D3106&gt;E3106,D3106-E3106," ")</f>
        <v>23208.51999999999</v>
      </c>
      <c r="H3106" s="50">
        <v>23208.52</v>
      </c>
    </row>
    <row r="3107" spans="1:8" ht="12.75">
      <c r="A3107" s="67" t="s">
        <v>542</v>
      </c>
      <c r="B3107" s="7" t="s">
        <v>581</v>
      </c>
      <c r="C3107" s="8">
        <v>375000</v>
      </c>
      <c r="D3107" s="41">
        <v>145000</v>
      </c>
      <c r="E3107" s="9">
        <v>106615.01</v>
      </c>
      <c r="F3107" s="46" t="str">
        <f t="shared" si="186"/>
        <v> </v>
      </c>
      <c r="G3107" s="47">
        <f t="shared" si="187"/>
        <v>38384.990000000005</v>
      </c>
      <c r="H3107" s="50">
        <v>38384.99</v>
      </c>
    </row>
    <row r="3108" spans="1:8" ht="12.75">
      <c r="A3108" s="67" t="s">
        <v>543</v>
      </c>
      <c r="B3108" s="7" t="s">
        <v>559</v>
      </c>
      <c r="C3108" s="8">
        <v>100000</v>
      </c>
      <c r="D3108" s="41">
        <v>190000</v>
      </c>
      <c r="E3108" s="9">
        <v>173937.71</v>
      </c>
      <c r="F3108" s="46" t="str">
        <f t="shared" si="186"/>
        <v> </v>
      </c>
      <c r="G3108" s="47">
        <f t="shared" si="187"/>
        <v>16062.290000000008</v>
      </c>
      <c r="H3108" s="50">
        <v>16062.29</v>
      </c>
    </row>
    <row r="3109" spans="1:8" ht="12.75">
      <c r="A3109" s="67" t="s">
        <v>544</v>
      </c>
      <c r="B3109" s="7" t="s">
        <v>1360</v>
      </c>
      <c r="C3109" s="8"/>
      <c r="D3109" s="41"/>
      <c r="E3109" s="9"/>
      <c r="F3109" s="46" t="str">
        <f t="shared" si="186"/>
        <v> </v>
      </c>
      <c r="G3109" s="47" t="str">
        <f t="shared" si="187"/>
        <v> </v>
      </c>
      <c r="H3109" s="50"/>
    </row>
    <row r="3110" spans="1:8" ht="12.75">
      <c r="A3110" s="66"/>
      <c r="B3110" s="7" t="s">
        <v>790</v>
      </c>
      <c r="C3110" s="8">
        <v>50000</v>
      </c>
      <c r="D3110" s="41">
        <v>215000</v>
      </c>
      <c r="E3110" s="9">
        <v>193264.68</v>
      </c>
      <c r="F3110" s="46" t="str">
        <f t="shared" si="186"/>
        <v> </v>
      </c>
      <c r="G3110" s="47">
        <f t="shared" si="187"/>
        <v>21735.320000000007</v>
      </c>
      <c r="H3110" s="50">
        <v>21735.32</v>
      </c>
    </row>
    <row r="3111" spans="1:8" ht="12.75">
      <c r="A3111" s="67" t="s">
        <v>578</v>
      </c>
      <c r="B3111" s="7" t="s">
        <v>560</v>
      </c>
      <c r="C3111" s="8">
        <v>50000</v>
      </c>
      <c r="D3111" s="41">
        <v>90000</v>
      </c>
      <c r="E3111" s="9">
        <v>84100</v>
      </c>
      <c r="F3111" s="46" t="str">
        <f t="shared" si="186"/>
        <v> </v>
      </c>
      <c r="G3111" s="47">
        <f t="shared" si="187"/>
        <v>5900</v>
      </c>
      <c r="H3111" s="50">
        <v>5900</v>
      </c>
    </row>
    <row r="3112" spans="1:8" ht="12.75">
      <c r="A3112" s="67" t="s">
        <v>545</v>
      </c>
      <c r="B3112" s="7" t="s">
        <v>561</v>
      </c>
      <c r="C3112" s="8">
        <v>120000</v>
      </c>
      <c r="D3112" s="41">
        <v>120000</v>
      </c>
      <c r="E3112" s="9">
        <v>115455.25</v>
      </c>
      <c r="F3112" s="46" t="str">
        <f t="shared" si="186"/>
        <v> </v>
      </c>
      <c r="G3112" s="47">
        <f t="shared" si="187"/>
        <v>4544.75</v>
      </c>
      <c r="H3112" s="50">
        <v>4544.75</v>
      </c>
    </row>
    <row r="3113" spans="1:8" ht="12.75">
      <c r="A3113" s="67" t="s">
        <v>546</v>
      </c>
      <c r="B3113" s="7" t="s">
        <v>562</v>
      </c>
      <c r="C3113" s="8">
        <v>125000</v>
      </c>
      <c r="D3113" s="41">
        <v>155000</v>
      </c>
      <c r="E3113" s="9">
        <v>87022</v>
      </c>
      <c r="F3113" s="46" t="str">
        <f t="shared" si="186"/>
        <v> </v>
      </c>
      <c r="G3113" s="47">
        <f t="shared" si="187"/>
        <v>67978</v>
      </c>
      <c r="H3113" s="50">
        <v>67978</v>
      </c>
    </row>
    <row r="3114" spans="1:8" ht="12.75">
      <c r="A3114" s="67" t="s">
        <v>548</v>
      </c>
      <c r="B3114" s="7" t="s">
        <v>564</v>
      </c>
      <c r="C3114" s="8">
        <v>10000</v>
      </c>
      <c r="D3114" s="41">
        <v>10000</v>
      </c>
      <c r="E3114" s="9">
        <v>7625</v>
      </c>
      <c r="F3114" s="46" t="str">
        <f t="shared" si="186"/>
        <v> </v>
      </c>
      <c r="G3114" s="47">
        <f t="shared" si="187"/>
        <v>2375</v>
      </c>
      <c r="H3114" s="50">
        <v>2375</v>
      </c>
    </row>
    <row r="3115" spans="1:8" ht="12.75">
      <c r="A3115" s="67" t="s">
        <v>549</v>
      </c>
      <c r="B3115" s="7" t="s">
        <v>565</v>
      </c>
      <c r="C3115" s="8">
        <v>730000</v>
      </c>
      <c r="D3115" s="41">
        <v>560000</v>
      </c>
      <c r="E3115" s="9">
        <v>555000</v>
      </c>
      <c r="F3115" s="46" t="str">
        <f t="shared" si="186"/>
        <v> </v>
      </c>
      <c r="G3115" s="47">
        <f t="shared" si="187"/>
        <v>5000</v>
      </c>
      <c r="H3115" s="50">
        <v>5000</v>
      </c>
    </row>
    <row r="3116" spans="1:8" ht="12.75">
      <c r="A3116" s="67" t="s">
        <v>551</v>
      </c>
      <c r="B3116" s="7" t="s">
        <v>567</v>
      </c>
      <c r="C3116" s="8">
        <v>50000</v>
      </c>
      <c r="D3116" s="41">
        <v>50000</v>
      </c>
      <c r="E3116" s="9">
        <v>14500</v>
      </c>
      <c r="F3116" s="46" t="str">
        <f t="shared" si="186"/>
        <v> </v>
      </c>
      <c r="G3116" s="47">
        <f t="shared" si="187"/>
        <v>35500</v>
      </c>
      <c r="H3116" s="50">
        <v>35500</v>
      </c>
    </row>
    <row r="3117" spans="1:8" ht="12.75">
      <c r="A3117" s="67" t="s">
        <v>552</v>
      </c>
      <c r="B3117" s="7" t="s">
        <v>582</v>
      </c>
      <c r="C3117" s="8">
        <v>40000</v>
      </c>
      <c r="D3117" s="41">
        <v>40000</v>
      </c>
      <c r="E3117" s="9">
        <v>38329.25</v>
      </c>
      <c r="F3117" s="46" t="str">
        <f t="shared" si="186"/>
        <v> </v>
      </c>
      <c r="G3117" s="47">
        <f t="shared" si="187"/>
        <v>1670.75</v>
      </c>
      <c r="H3117" s="50">
        <v>1670.75</v>
      </c>
    </row>
    <row r="3118" spans="1:8" ht="12.75">
      <c r="A3118" s="67" t="s">
        <v>553</v>
      </c>
      <c r="B3118" s="7" t="s">
        <v>568</v>
      </c>
      <c r="C3118" s="8">
        <v>100000</v>
      </c>
      <c r="D3118" s="41">
        <v>100000</v>
      </c>
      <c r="E3118" s="9">
        <v>88019</v>
      </c>
      <c r="F3118" s="46" t="str">
        <f t="shared" si="186"/>
        <v> </v>
      </c>
      <c r="G3118" s="47">
        <f t="shared" si="187"/>
        <v>11981</v>
      </c>
      <c r="H3118" s="50">
        <v>11981</v>
      </c>
    </row>
    <row r="3119" spans="1:8" ht="12.75">
      <c r="A3119" s="67" t="s">
        <v>1327</v>
      </c>
      <c r="B3119" s="7" t="s">
        <v>1347</v>
      </c>
      <c r="C3119" s="8">
        <v>190000</v>
      </c>
      <c r="D3119" s="41">
        <v>245000</v>
      </c>
      <c r="E3119" s="9">
        <v>239206.48</v>
      </c>
      <c r="F3119" s="46" t="str">
        <f t="shared" si="186"/>
        <v> </v>
      </c>
      <c r="G3119" s="47">
        <f t="shared" si="187"/>
        <v>5793.5199999999895</v>
      </c>
      <c r="H3119" s="50">
        <v>5793.52</v>
      </c>
    </row>
    <row r="3120" spans="1:8" ht="12.75">
      <c r="A3120" s="66"/>
      <c r="B3120" s="7"/>
      <c r="C3120" s="8"/>
      <c r="D3120" s="41"/>
      <c r="E3120" s="9"/>
      <c r="F3120" s="9"/>
      <c r="G3120" s="78"/>
      <c r="H3120" s="50"/>
    </row>
    <row r="3121" spans="1:9" ht="12.75">
      <c r="A3121" s="66"/>
      <c r="B3121" s="14" t="s">
        <v>141</v>
      </c>
      <c r="C3121" s="8">
        <v>58040000</v>
      </c>
      <c r="D3121" s="42"/>
      <c r="E3121" s="23"/>
      <c r="F3121" s="23"/>
      <c r="G3121" s="79"/>
      <c r="H3121" s="71"/>
      <c r="I3121" s="9">
        <v>53104951.99</v>
      </c>
    </row>
    <row r="3122" spans="1:8" ht="12.75">
      <c r="A3122" s="66"/>
      <c r="B3122" s="14" t="s">
        <v>1774</v>
      </c>
      <c r="C3122" s="8"/>
      <c r="D3122" s="41"/>
      <c r="E3122" s="9"/>
      <c r="F3122" s="9"/>
      <c r="G3122" s="78"/>
      <c r="H3122" s="50"/>
    </row>
    <row r="3123" spans="1:8" ht="12.75">
      <c r="A3123" s="66"/>
      <c r="B3123" s="14" t="s">
        <v>490</v>
      </c>
      <c r="C3123" s="8"/>
      <c r="D3123" s="43">
        <f>SUM(D3103:D3120)</f>
        <v>55280000</v>
      </c>
      <c r="E3123" s="21">
        <f>SUM(E3103:E3120)</f>
        <v>53104951.989999995</v>
      </c>
      <c r="F3123" s="21"/>
      <c r="G3123" s="80">
        <f>SUM(G3103:G3120)</f>
        <v>2175048.009999997</v>
      </c>
      <c r="H3123" s="72">
        <f>SUM(H3103:H3120)</f>
        <v>2175048.0100000002</v>
      </c>
    </row>
    <row r="3124" spans="1:8" ht="12.75">
      <c r="A3124" s="66"/>
      <c r="B3124" s="14"/>
      <c r="C3124" s="8"/>
      <c r="D3124" s="41"/>
      <c r="E3124" s="9"/>
      <c r="F3124" s="9"/>
      <c r="G3124" s="78"/>
      <c r="H3124" s="50"/>
    </row>
    <row r="3125" spans="1:8" ht="12.75">
      <c r="A3125" s="66"/>
      <c r="B3125" s="17" t="s">
        <v>491</v>
      </c>
      <c r="C3125" s="8"/>
      <c r="D3125" s="41"/>
      <c r="E3125" s="9"/>
      <c r="F3125" s="9"/>
      <c r="G3125" s="78"/>
      <c r="H3125" s="50"/>
    </row>
    <row r="3126" spans="1:8" ht="12.75">
      <c r="A3126" s="66"/>
      <c r="B3126" s="14"/>
      <c r="C3126" s="8"/>
      <c r="D3126" s="41"/>
      <c r="E3126" s="9"/>
      <c r="F3126" s="9"/>
      <c r="G3126" s="78"/>
      <c r="H3126" s="50"/>
    </row>
    <row r="3127" spans="1:8" ht="12.75">
      <c r="A3127" s="66"/>
      <c r="B3127" s="17" t="s">
        <v>1263</v>
      </c>
      <c r="C3127" s="8"/>
      <c r="D3127" s="41"/>
      <c r="E3127" s="9"/>
      <c r="F3127" s="9"/>
      <c r="G3127" s="78"/>
      <c r="H3127" s="50"/>
    </row>
    <row r="3128" spans="1:8" ht="12.75">
      <c r="A3128" s="66" t="s">
        <v>142</v>
      </c>
      <c r="B3128" s="7" t="s">
        <v>534</v>
      </c>
      <c r="C3128" s="8">
        <v>118410000</v>
      </c>
      <c r="D3128" s="41">
        <v>113685000</v>
      </c>
      <c r="E3128" s="9">
        <v>112135642.6</v>
      </c>
      <c r="F3128" s="46" t="str">
        <f>IF(E3128&gt;D3128,E3128-D3128," ")</f>
        <v> </v>
      </c>
      <c r="G3128" s="47">
        <f>IF(D3128&gt;E3128,D3128-E3128," ")</f>
        <v>1549357.400000006</v>
      </c>
      <c r="H3128" s="50">
        <v>1549357.4</v>
      </c>
    </row>
    <row r="3129" spans="1:8" ht="12.75">
      <c r="A3129" s="66"/>
      <c r="B3129" s="7"/>
      <c r="C3129" s="8"/>
      <c r="D3129" s="41"/>
      <c r="E3129" s="9"/>
      <c r="F3129" s="9"/>
      <c r="G3129" s="78"/>
      <c r="H3129" s="50"/>
    </row>
    <row r="3130" spans="1:8" ht="12.75">
      <c r="A3130" s="66"/>
      <c r="B3130" s="17" t="s">
        <v>1264</v>
      </c>
      <c r="C3130" s="8"/>
      <c r="D3130" s="41"/>
      <c r="E3130" s="9"/>
      <c r="F3130" s="9"/>
      <c r="G3130" s="78"/>
      <c r="H3130" s="50"/>
    </row>
    <row r="3131" spans="1:8" ht="12.75">
      <c r="A3131" s="66" t="s">
        <v>143</v>
      </c>
      <c r="B3131" s="7" t="s">
        <v>554</v>
      </c>
      <c r="C3131" s="8">
        <v>3120000</v>
      </c>
      <c r="D3131" s="41">
        <v>2820000</v>
      </c>
      <c r="E3131" s="9">
        <v>2629569.08</v>
      </c>
      <c r="F3131" s="46" t="str">
        <f aca="true" t="shared" si="188" ref="F3131:F3147">IF(E3131&gt;D3131,E3131-D3131," ")</f>
        <v> </v>
      </c>
      <c r="G3131" s="47">
        <f aca="true" t="shared" si="189" ref="G3131:G3147">IF(D3131&gt;E3131,D3131-E3131," ")</f>
        <v>190430.91999999993</v>
      </c>
      <c r="H3131" s="50">
        <v>190430.92</v>
      </c>
    </row>
    <row r="3132" spans="1:8" ht="12.75">
      <c r="A3132" s="67" t="s">
        <v>536</v>
      </c>
      <c r="B3132" s="7" t="s">
        <v>555</v>
      </c>
      <c r="C3132" s="8">
        <v>17420000</v>
      </c>
      <c r="D3132" s="41">
        <v>18110000</v>
      </c>
      <c r="E3132" s="9">
        <v>18092971.1</v>
      </c>
      <c r="F3132" s="46" t="str">
        <f t="shared" si="188"/>
        <v> </v>
      </c>
      <c r="G3132" s="47">
        <f t="shared" si="189"/>
        <v>17028.89999999851</v>
      </c>
      <c r="H3132" s="50">
        <v>17028.9</v>
      </c>
    </row>
    <row r="3133" spans="1:8" ht="12.75">
      <c r="A3133" s="67" t="s">
        <v>539</v>
      </c>
      <c r="B3133" s="7" t="s">
        <v>556</v>
      </c>
      <c r="C3133" s="8">
        <v>1500000</v>
      </c>
      <c r="D3133" s="41">
        <v>1950000</v>
      </c>
      <c r="E3133" s="9">
        <v>1899459.75</v>
      </c>
      <c r="F3133" s="46" t="str">
        <f t="shared" si="188"/>
        <v> </v>
      </c>
      <c r="G3133" s="47">
        <f t="shared" si="189"/>
        <v>50540.25</v>
      </c>
      <c r="H3133" s="50">
        <v>50540.25</v>
      </c>
    </row>
    <row r="3134" spans="1:8" ht="12.75">
      <c r="A3134" s="67" t="s">
        <v>540</v>
      </c>
      <c r="B3134" s="7" t="s">
        <v>557</v>
      </c>
      <c r="C3134" s="8">
        <v>140000</v>
      </c>
      <c r="D3134" s="41">
        <v>165000</v>
      </c>
      <c r="E3134" s="9">
        <v>159966.05</v>
      </c>
      <c r="F3134" s="46" t="str">
        <f t="shared" si="188"/>
        <v> </v>
      </c>
      <c r="G3134" s="47">
        <f t="shared" si="189"/>
        <v>5033.950000000012</v>
      </c>
      <c r="H3134" s="50">
        <v>5033.95</v>
      </c>
    </row>
    <row r="3135" spans="1:8" ht="12.75">
      <c r="A3135" s="67" t="s">
        <v>541</v>
      </c>
      <c r="B3135" s="7" t="s">
        <v>558</v>
      </c>
      <c r="C3135" s="8">
        <v>325000</v>
      </c>
      <c r="D3135" s="41">
        <v>425000</v>
      </c>
      <c r="E3135" s="9">
        <v>421344.97</v>
      </c>
      <c r="F3135" s="46" t="str">
        <f t="shared" si="188"/>
        <v> </v>
      </c>
      <c r="G3135" s="47">
        <f t="shared" si="189"/>
        <v>3655.030000000028</v>
      </c>
      <c r="H3135" s="50">
        <v>3655.03</v>
      </c>
    </row>
    <row r="3136" spans="1:8" ht="12.75">
      <c r="A3136" s="67" t="s">
        <v>577</v>
      </c>
      <c r="B3136" s="7" t="s">
        <v>580</v>
      </c>
      <c r="C3136" s="8">
        <v>75000</v>
      </c>
      <c r="D3136" s="41">
        <v>75000</v>
      </c>
      <c r="E3136" s="9">
        <v>74500</v>
      </c>
      <c r="F3136" s="46" t="str">
        <f t="shared" si="188"/>
        <v> </v>
      </c>
      <c r="G3136" s="47">
        <f t="shared" si="189"/>
        <v>500</v>
      </c>
      <c r="H3136" s="50">
        <v>500</v>
      </c>
    </row>
    <row r="3137" spans="1:8" ht="12.75">
      <c r="A3137" s="67" t="s">
        <v>542</v>
      </c>
      <c r="B3137" s="7" t="s">
        <v>581</v>
      </c>
      <c r="C3137" s="8">
        <v>800000</v>
      </c>
      <c r="D3137" s="41">
        <v>1220000</v>
      </c>
      <c r="E3137" s="9">
        <v>1113328.45</v>
      </c>
      <c r="F3137" s="46" t="str">
        <f t="shared" si="188"/>
        <v> </v>
      </c>
      <c r="G3137" s="47">
        <f t="shared" si="189"/>
        <v>106671.55000000005</v>
      </c>
      <c r="H3137" s="50">
        <v>106671.55</v>
      </c>
    </row>
    <row r="3138" spans="1:8" ht="12.75">
      <c r="A3138" s="67" t="s">
        <v>543</v>
      </c>
      <c r="B3138" s="7" t="s">
        <v>559</v>
      </c>
      <c r="C3138" s="8">
        <v>100000</v>
      </c>
      <c r="D3138" s="41">
        <v>110000</v>
      </c>
      <c r="E3138" s="9">
        <v>103036</v>
      </c>
      <c r="F3138" s="46" t="str">
        <f t="shared" si="188"/>
        <v> </v>
      </c>
      <c r="G3138" s="47">
        <f t="shared" si="189"/>
        <v>6964</v>
      </c>
      <c r="H3138" s="50">
        <v>6964</v>
      </c>
    </row>
    <row r="3139" spans="1:8" ht="12.75">
      <c r="A3139" s="67" t="s">
        <v>544</v>
      </c>
      <c r="B3139" s="7" t="s">
        <v>1353</v>
      </c>
      <c r="C3139" s="8"/>
      <c r="D3139" s="41"/>
      <c r="E3139" s="9"/>
      <c r="F3139" s="46" t="str">
        <f t="shared" si="188"/>
        <v> </v>
      </c>
      <c r="G3139" s="47" t="str">
        <f t="shared" si="189"/>
        <v> </v>
      </c>
      <c r="H3139" s="50"/>
    </row>
    <row r="3140" spans="1:8" ht="12.75">
      <c r="A3140" s="2"/>
      <c r="B3140" s="7" t="s">
        <v>790</v>
      </c>
      <c r="C3140" s="8">
        <v>600000</v>
      </c>
      <c r="D3140" s="41">
        <v>600000</v>
      </c>
      <c r="E3140" s="9">
        <v>527754.66</v>
      </c>
      <c r="F3140" s="46" t="str">
        <f t="shared" si="188"/>
        <v> </v>
      </c>
      <c r="G3140" s="47">
        <f t="shared" si="189"/>
        <v>72245.33999999997</v>
      </c>
      <c r="H3140" s="50">
        <v>72245.34</v>
      </c>
    </row>
    <row r="3141" spans="1:8" ht="12.75">
      <c r="A3141" s="67" t="s">
        <v>546</v>
      </c>
      <c r="B3141" s="7" t="s">
        <v>562</v>
      </c>
      <c r="C3141" s="8">
        <v>170000</v>
      </c>
      <c r="D3141" s="41">
        <v>200000</v>
      </c>
      <c r="E3141" s="9">
        <v>195703</v>
      </c>
      <c r="F3141" s="46" t="str">
        <f t="shared" si="188"/>
        <v> </v>
      </c>
      <c r="G3141" s="47">
        <f t="shared" si="189"/>
        <v>4297</v>
      </c>
      <c r="H3141" s="50">
        <v>4297</v>
      </c>
    </row>
    <row r="3142" spans="1:8" ht="12.75">
      <c r="A3142" s="67" t="s">
        <v>547</v>
      </c>
      <c r="B3142" s="7" t="s">
        <v>563</v>
      </c>
      <c r="C3142" s="8">
        <v>400000</v>
      </c>
      <c r="D3142" s="41">
        <v>625000</v>
      </c>
      <c r="E3142" s="9">
        <v>620570.8</v>
      </c>
      <c r="F3142" s="46" t="str">
        <f t="shared" si="188"/>
        <v> </v>
      </c>
      <c r="G3142" s="47">
        <f t="shared" si="189"/>
        <v>4429.199999999953</v>
      </c>
      <c r="H3142" s="50">
        <v>4429.2</v>
      </c>
    </row>
    <row r="3143" spans="1:8" ht="12.75">
      <c r="A3143" s="67" t="s">
        <v>548</v>
      </c>
      <c r="B3143" s="7" t="s">
        <v>564</v>
      </c>
      <c r="C3143" s="8">
        <v>15000</v>
      </c>
      <c r="D3143" s="41">
        <v>15000</v>
      </c>
      <c r="E3143" s="9">
        <v>14491</v>
      </c>
      <c r="F3143" s="46" t="str">
        <f t="shared" si="188"/>
        <v> </v>
      </c>
      <c r="G3143" s="47">
        <f t="shared" si="189"/>
        <v>509</v>
      </c>
      <c r="H3143" s="50">
        <v>509</v>
      </c>
    </row>
    <row r="3144" spans="1:8" ht="12.75">
      <c r="A3144" s="67" t="s">
        <v>549</v>
      </c>
      <c r="B3144" s="7" t="s">
        <v>565</v>
      </c>
      <c r="C3144" s="8">
        <v>4000000</v>
      </c>
      <c r="D3144" s="41">
        <v>3665000</v>
      </c>
      <c r="E3144" s="9">
        <v>3519809.5</v>
      </c>
      <c r="F3144" s="46" t="str">
        <f t="shared" si="188"/>
        <v> </v>
      </c>
      <c r="G3144" s="47">
        <f t="shared" si="189"/>
        <v>145190.5</v>
      </c>
      <c r="H3144" s="50">
        <v>145190.5</v>
      </c>
    </row>
    <row r="3145" spans="1:8" ht="12.75">
      <c r="A3145" s="67" t="s">
        <v>588</v>
      </c>
      <c r="B3145" s="7" t="s">
        <v>1385</v>
      </c>
      <c r="C3145" s="8">
        <v>490000</v>
      </c>
      <c r="D3145" s="41">
        <v>490000</v>
      </c>
      <c r="E3145" s="9">
        <v>435479</v>
      </c>
      <c r="F3145" s="46" t="str">
        <f t="shared" si="188"/>
        <v> </v>
      </c>
      <c r="G3145" s="47">
        <f t="shared" si="189"/>
        <v>54521</v>
      </c>
      <c r="H3145" s="50">
        <v>54521</v>
      </c>
    </row>
    <row r="3146" spans="1:8" ht="12.75">
      <c r="A3146" s="67" t="s">
        <v>551</v>
      </c>
      <c r="B3146" s="7" t="s">
        <v>567</v>
      </c>
      <c r="C3146" s="8">
        <v>25000</v>
      </c>
      <c r="D3146" s="41">
        <v>25000</v>
      </c>
      <c r="E3146" s="9">
        <v>0</v>
      </c>
      <c r="F3146" s="46" t="str">
        <f t="shared" si="188"/>
        <v> </v>
      </c>
      <c r="G3146" s="47">
        <f t="shared" si="189"/>
        <v>25000</v>
      </c>
      <c r="H3146" s="50">
        <v>25000</v>
      </c>
    </row>
    <row r="3147" spans="1:8" ht="12.75">
      <c r="A3147" s="67" t="s">
        <v>552</v>
      </c>
      <c r="B3147" s="7" t="s">
        <v>582</v>
      </c>
      <c r="C3147" s="8">
        <v>10000</v>
      </c>
      <c r="D3147" s="41">
        <v>20000</v>
      </c>
      <c r="E3147" s="9">
        <v>16448</v>
      </c>
      <c r="F3147" s="46" t="str">
        <f t="shared" si="188"/>
        <v> </v>
      </c>
      <c r="G3147" s="47">
        <f t="shared" si="189"/>
        <v>3552</v>
      </c>
      <c r="H3147" s="50">
        <v>3552</v>
      </c>
    </row>
    <row r="3148" spans="1:8" ht="12.75">
      <c r="A3148" s="67"/>
      <c r="B3148" s="15" t="s">
        <v>601</v>
      </c>
      <c r="C3148" s="8"/>
      <c r="D3148" s="44">
        <f>SUM(D3128:D3147)</f>
        <v>144200000</v>
      </c>
      <c r="E3148" s="22">
        <f>SUM(E3128:E3147)</f>
        <v>141960073.96</v>
      </c>
      <c r="F3148" s="22"/>
      <c r="G3148" s="61">
        <f>SUM(G3128:G3147)</f>
        <v>2239926.0400000047</v>
      </c>
      <c r="H3148" s="50">
        <f>SUM(H3128:H3147)</f>
        <v>2239926.04</v>
      </c>
    </row>
    <row r="3149" spans="1:8" ht="12.75">
      <c r="A3149" s="27"/>
      <c r="B3149" s="3"/>
      <c r="C3149" s="1"/>
      <c r="D3149" s="45"/>
      <c r="E3149" s="4"/>
      <c r="F3149" s="4"/>
      <c r="G3149" s="4"/>
      <c r="H3149" s="50"/>
    </row>
    <row r="3150" spans="1:8" ht="12.75">
      <c r="A3150" s="27"/>
      <c r="B3150" s="3"/>
      <c r="C3150" s="1"/>
      <c r="D3150" s="45"/>
      <c r="E3150" s="4"/>
      <c r="F3150" s="4"/>
      <c r="G3150" s="4"/>
      <c r="H3150" s="50"/>
    </row>
    <row r="3151" spans="1:8" ht="12.75">
      <c r="A3151" s="67"/>
      <c r="B3151" s="7"/>
      <c r="C3151" s="8"/>
      <c r="D3151" s="41"/>
      <c r="E3151" s="9"/>
      <c r="F3151" s="9"/>
      <c r="G3151" s="78"/>
      <c r="H3151" s="50"/>
    </row>
    <row r="3152" spans="1:8" ht="12.75">
      <c r="A3152" s="67"/>
      <c r="B3152" s="17" t="s">
        <v>481</v>
      </c>
      <c r="C3152" s="8"/>
      <c r="D3152" s="41"/>
      <c r="E3152" s="9"/>
      <c r="F3152" s="9"/>
      <c r="G3152" s="78"/>
      <c r="H3152" s="50"/>
    </row>
    <row r="3153" spans="1:8" ht="12.75">
      <c r="A3153" s="67"/>
      <c r="B3153" s="17" t="s">
        <v>482</v>
      </c>
      <c r="C3153" s="8"/>
      <c r="D3153" s="41"/>
      <c r="E3153" s="9"/>
      <c r="F3153" s="9"/>
      <c r="G3153" s="78"/>
      <c r="H3153" s="50"/>
    </row>
    <row r="3154" spans="1:8" ht="12.75">
      <c r="A3154" s="67"/>
      <c r="B3154" s="17" t="s">
        <v>1476</v>
      </c>
      <c r="C3154" s="8"/>
      <c r="D3154" s="41"/>
      <c r="E3154" s="9"/>
      <c r="F3154" s="9"/>
      <c r="G3154" s="78"/>
      <c r="H3154" s="50"/>
    </row>
    <row r="3155" spans="1:8" ht="12.75">
      <c r="A3155" s="67"/>
      <c r="B3155" s="7"/>
      <c r="C3155" s="8"/>
      <c r="D3155" s="41"/>
      <c r="E3155" s="9"/>
      <c r="F3155" s="9"/>
      <c r="G3155" s="78"/>
      <c r="H3155" s="50"/>
    </row>
    <row r="3156" spans="1:8" ht="12.75">
      <c r="A3156" s="67"/>
      <c r="B3156" s="17" t="s">
        <v>1480</v>
      </c>
      <c r="C3156" s="8"/>
      <c r="D3156" s="41"/>
      <c r="E3156" s="9"/>
      <c r="F3156" s="9"/>
      <c r="G3156" s="78"/>
      <c r="H3156" s="50"/>
    </row>
    <row r="3157" spans="1:8" ht="12.75">
      <c r="A3157" s="67"/>
      <c r="B3157" s="17"/>
      <c r="C3157" s="8"/>
      <c r="D3157" s="41"/>
      <c r="E3157" s="9"/>
      <c r="F3157" s="9"/>
      <c r="G3157" s="78"/>
      <c r="H3157" s="50"/>
    </row>
    <row r="3158" spans="1:8" ht="12.75">
      <c r="A3158" s="67"/>
      <c r="B3158" s="15" t="s">
        <v>598</v>
      </c>
      <c r="C3158" s="8"/>
      <c r="D3158" s="41">
        <f>D3148</f>
        <v>144200000</v>
      </c>
      <c r="E3158" s="9">
        <f>E3148</f>
        <v>141960073.96</v>
      </c>
      <c r="F3158" s="9"/>
      <c r="G3158" s="78">
        <f>G3148</f>
        <v>2239926.0400000047</v>
      </c>
      <c r="H3158" s="50">
        <f>H3148</f>
        <v>2239926.04</v>
      </c>
    </row>
    <row r="3159" spans="1:8" ht="12.75">
      <c r="A3159" s="67"/>
      <c r="B3159" s="17"/>
      <c r="C3159" s="8"/>
      <c r="D3159" s="41"/>
      <c r="E3159" s="9"/>
      <c r="F3159" s="9"/>
      <c r="G3159" s="78"/>
      <c r="H3159" s="50"/>
    </row>
    <row r="3160" spans="1:8" ht="12.75">
      <c r="A3160" s="67"/>
      <c r="B3160" s="17" t="s">
        <v>599</v>
      </c>
      <c r="C3160" s="8"/>
      <c r="D3160" s="41"/>
      <c r="E3160" s="9"/>
      <c r="F3160" s="9"/>
      <c r="G3160" s="78"/>
      <c r="H3160" s="50"/>
    </row>
    <row r="3161" spans="1:8" ht="12.75">
      <c r="A3161" s="66" t="s">
        <v>1479</v>
      </c>
      <c r="B3161" s="7" t="s">
        <v>568</v>
      </c>
      <c r="C3161" s="8">
        <v>130000</v>
      </c>
      <c r="D3161" s="41">
        <v>140000</v>
      </c>
      <c r="E3161" s="9">
        <v>133634.37</v>
      </c>
      <c r="F3161" s="46" t="str">
        <f>IF(E3161&gt;D3161,E3161-D3161," ")</f>
        <v> </v>
      </c>
      <c r="G3161" s="47">
        <f>IF(D3161&gt;E3161,D3161-E3161," ")</f>
        <v>6365.630000000005</v>
      </c>
      <c r="H3161" s="50">
        <v>6365.63</v>
      </c>
    </row>
    <row r="3162" spans="1:8" ht="12.75">
      <c r="A3162" s="67" t="s">
        <v>1327</v>
      </c>
      <c r="B3162" s="7" t="s">
        <v>1347</v>
      </c>
      <c r="C3162" s="8">
        <v>1650000</v>
      </c>
      <c r="D3162" s="41">
        <v>1650000</v>
      </c>
      <c r="E3162" s="9">
        <v>1454774.55</v>
      </c>
      <c r="F3162" s="46" t="str">
        <f>IF(E3162&gt;D3162,E3162-D3162," ")</f>
        <v> </v>
      </c>
      <c r="G3162" s="47">
        <f>IF(D3162&gt;E3162,D3162-E3162," ")</f>
        <v>195225.44999999995</v>
      </c>
      <c r="H3162" s="50">
        <v>195225.45</v>
      </c>
    </row>
    <row r="3163" spans="1:8" ht="12.75">
      <c r="A3163" s="67" t="s">
        <v>144</v>
      </c>
      <c r="B3163" s="7" t="s">
        <v>145</v>
      </c>
      <c r="C3163" s="8">
        <v>250000</v>
      </c>
      <c r="D3163" s="41">
        <v>250000</v>
      </c>
      <c r="E3163" s="9">
        <v>225738.44</v>
      </c>
      <c r="F3163" s="46" t="str">
        <f>IF(E3163&gt;D3163,E3163-D3163," ")</f>
        <v> </v>
      </c>
      <c r="G3163" s="47">
        <f>IF(D3163&gt;E3163,D3163-E3163," ")</f>
        <v>24261.559999999998</v>
      </c>
      <c r="H3163" s="50">
        <v>24261.56</v>
      </c>
    </row>
    <row r="3164" spans="1:8" ht="12.75">
      <c r="A3164" s="67" t="s">
        <v>592</v>
      </c>
      <c r="B3164" s="7" t="s">
        <v>1340</v>
      </c>
      <c r="C3164" s="8"/>
      <c r="D3164" s="41"/>
      <c r="E3164" s="9"/>
      <c r="F3164" s="46" t="str">
        <f>IF(E3164&gt;D3164,E3164-D3164," ")</f>
        <v> </v>
      </c>
      <c r="G3164" s="47" t="str">
        <f>IF(D3164&gt;E3164,D3164-E3164," ")</f>
        <v> </v>
      </c>
      <c r="H3164" s="50"/>
    </row>
    <row r="3165" spans="1:8" ht="12.75">
      <c r="A3165" s="67" t="s">
        <v>1540</v>
      </c>
      <c r="B3165" s="7" t="s">
        <v>859</v>
      </c>
      <c r="C3165" s="8">
        <v>10000</v>
      </c>
      <c r="D3165" s="41">
        <v>10000</v>
      </c>
      <c r="E3165" s="9">
        <v>9820.54</v>
      </c>
      <c r="F3165" s="46" t="str">
        <f>IF(E3165&gt;D3165,E3165-D3165," ")</f>
        <v> </v>
      </c>
      <c r="G3165" s="47">
        <f>IF(D3165&gt;E3165,D3165-E3165," ")</f>
        <v>179.45999999999913</v>
      </c>
      <c r="H3165" s="50">
        <v>179.46</v>
      </c>
    </row>
    <row r="3166" spans="1:8" ht="12.75">
      <c r="A3166" s="67"/>
      <c r="B3166" s="7"/>
      <c r="C3166" s="8"/>
      <c r="D3166" s="41"/>
      <c r="E3166" s="9"/>
      <c r="F3166" s="9"/>
      <c r="G3166" s="78"/>
      <c r="H3166" s="50"/>
    </row>
    <row r="3167" spans="1:9" ht="12.75">
      <c r="A3167" s="66"/>
      <c r="B3167" s="14" t="s">
        <v>492</v>
      </c>
      <c r="C3167" s="8">
        <v>149640000</v>
      </c>
      <c r="D3167" s="44">
        <f>SUM(D3158:D3166)</f>
        <v>146250000</v>
      </c>
      <c r="E3167" s="22">
        <f>SUM(E3158:E3166)</f>
        <v>143784041.86</v>
      </c>
      <c r="F3167" s="22"/>
      <c r="G3167" s="61">
        <f>SUM(G3158:G3166)</f>
        <v>2465958.140000005</v>
      </c>
      <c r="H3167" s="73">
        <f>SUM(H3158:H3166)</f>
        <v>2465958.14</v>
      </c>
      <c r="I3167" s="9">
        <v>143784041.86</v>
      </c>
    </row>
    <row r="3168" spans="1:8" ht="12.75">
      <c r="A3168" s="66"/>
      <c r="B3168" s="14"/>
      <c r="C3168" s="8"/>
      <c r="D3168" s="41"/>
      <c r="E3168" s="9"/>
      <c r="F3168" s="9"/>
      <c r="G3168" s="78"/>
      <c r="H3168" s="50"/>
    </row>
    <row r="3169" spans="1:8" ht="12.75">
      <c r="A3169" s="66"/>
      <c r="B3169" s="17" t="s">
        <v>493</v>
      </c>
      <c r="C3169" s="8"/>
      <c r="D3169" s="41"/>
      <c r="E3169" s="9"/>
      <c r="F3169" s="9"/>
      <c r="G3169" s="78"/>
      <c r="H3169" s="50"/>
    </row>
    <row r="3170" spans="1:8" ht="12.75">
      <c r="A3170" s="66"/>
      <c r="B3170" s="17" t="s">
        <v>494</v>
      </c>
      <c r="C3170" s="8"/>
      <c r="D3170" s="41"/>
      <c r="E3170" s="9"/>
      <c r="F3170" s="9"/>
      <c r="G3170" s="78"/>
      <c r="H3170" s="50"/>
    </row>
    <row r="3171" spans="1:8" ht="12.75">
      <c r="A3171" s="66"/>
      <c r="B3171" s="14"/>
      <c r="C3171" s="8"/>
      <c r="D3171" s="41"/>
      <c r="E3171" s="9"/>
      <c r="F3171" s="9"/>
      <c r="G3171" s="78"/>
      <c r="H3171" s="50"/>
    </row>
    <row r="3172" spans="1:8" ht="12.75">
      <c r="A3172" s="66"/>
      <c r="B3172" s="17" t="s">
        <v>1263</v>
      </c>
      <c r="C3172" s="8"/>
      <c r="D3172" s="41"/>
      <c r="E3172" s="9"/>
      <c r="F3172" s="9"/>
      <c r="G3172" s="78"/>
      <c r="H3172" s="50"/>
    </row>
    <row r="3173" spans="1:8" ht="12.75">
      <c r="A3173" s="66" t="s">
        <v>146</v>
      </c>
      <c r="B3173" s="7" t="s">
        <v>534</v>
      </c>
      <c r="C3173" s="8">
        <v>9485000</v>
      </c>
      <c r="D3173" s="41">
        <v>9485000</v>
      </c>
      <c r="E3173" s="9">
        <v>9384143.33</v>
      </c>
      <c r="F3173" s="46" t="str">
        <f>IF(E3173&gt;D3173,E3173-D3173," ")</f>
        <v> </v>
      </c>
      <c r="G3173" s="47">
        <f>IF(D3173&gt;E3173,D3173-E3173," ")</f>
        <v>100856.66999999993</v>
      </c>
      <c r="H3173" s="50">
        <v>100856.67</v>
      </c>
    </row>
    <row r="3174" spans="1:8" ht="12.75">
      <c r="A3174" s="66"/>
      <c r="B3174" s="7"/>
      <c r="C3174" s="8"/>
      <c r="D3174" s="41"/>
      <c r="E3174" s="9"/>
      <c r="F3174" s="9"/>
      <c r="G3174" s="78"/>
      <c r="H3174" s="50"/>
    </row>
    <row r="3175" spans="1:8" ht="12.75">
      <c r="A3175" s="66"/>
      <c r="B3175" s="17" t="s">
        <v>1264</v>
      </c>
      <c r="C3175" s="8"/>
      <c r="D3175" s="41"/>
      <c r="E3175" s="9"/>
      <c r="F3175" s="9"/>
      <c r="G3175" s="78"/>
      <c r="H3175" s="50"/>
    </row>
    <row r="3176" spans="1:8" ht="12.75">
      <c r="A3176" s="66" t="s">
        <v>147</v>
      </c>
      <c r="B3176" s="7" t="s">
        <v>554</v>
      </c>
      <c r="C3176" s="8">
        <v>625000</v>
      </c>
      <c r="D3176" s="41">
        <v>625000</v>
      </c>
      <c r="E3176" s="9">
        <v>558862.2</v>
      </c>
      <c r="F3176" s="46" t="str">
        <f aca="true" t="shared" si="190" ref="F3176:F3195">IF(E3176&gt;D3176,E3176-D3176," ")</f>
        <v> </v>
      </c>
      <c r="G3176" s="47">
        <f aca="true" t="shared" si="191" ref="G3176:G3195">IF(D3176&gt;E3176,D3176-E3176," ")</f>
        <v>66137.80000000005</v>
      </c>
      <c r="H3176" s="50">
        <v>66137.8</v>
      </c>
    </row>
    <row r="3177" spans="1:8" ht="12.75">
      <c r="A3177" s="67" t="s">
        <v>536</v>
      </c>
      <c r="B3177" s="7" t="s">
        <v>555</v>
      </c>
      <c r="C3177" s="8">
        <v>1700000</v>
      </c>
      <c r="D3177" s="41">
        <v>2000000</v>
      </c>
      <c r="E3177" s="9">
        <v>1900397.9</v>
      </c>
      <c r="F3177" s="46" t="str">
        <f t="shared" si="190"/>
        <v> </v>
      </c>
      <c r="G3177" s="47">
        <f t="shared" si="191"/>
        <v>99602.1000000001</v>
      </c>
      <c r="H3177" s="50">
        <v>99602.1</v>
      </c>
    </row>
    <row r="3178" spans="1:8" ht="12.75">
      <c r="A3178" s="67" t="s">
        <v>539</v>
      </c>
      <c r="B3178" s="7" t="s">
        <v>556</v>
      </c>
      <c r="C3178" s="8">
        <v>400000</v>
      </c>
      <c r="D3178" s="41">
        <v>550000</v>
      </c>
      <c r="E3178" s="9">
        <v>535105.93</v>
      </c>
      <c r="F3178" s="46" t="str">
        <f t="shared" si="190"/>
        <v> </v>
      </c>
      <c r="G3178" s="47">
        <f t="shared" si="191"/>
        <v>14894.069999999949</v>
      </c>
      <c r="H3178" s="50">
        <v>14894.07</v>
      </c>
    </row>
    <row r="3179" spans="1:8" ht="12.75">
      <c r="A3179" s="67" t="s">
        <v>540</v>
      </c>
      <c r="B3179" s="7" t="s">
        <v>557</v>
      </c>
      <c r="C3179" s="8">
        <v>75000</v>
      </c>
      <c r="D3179" s="41">
        <v>75000</v>
      </c>
      <c r="E3179" s="9">
        <v>55830.77</v>
      </c>
      <c r="F3179" s="46" t="str">
        <f t="shared" si="190"/>
        <v> </v>
      </c>
      <c r="G3179" s="47">
        <f t="shared" si="191"/>
        <v>19169.230000000003</v>
      </c>
      <c r="H3179" s="50">
        <v>19169.23</v>
      </c>
    </row>
    <row r="3180" spans="1:8" ht="12.75">
      <c r="A3180" s="67" t="s">
        <v>541</v>
      </c>
      <c r="B3180" s="7" t="s">
        <v>558</v>
      </c>
      <c r="C3180" s="8">
        <v>100000</v>
      </c>
      <c r="D3180" s="41">
        <v>170000</v>
      </c>
      <c r="E3180" s="9">
        <v>168656.35</v>
      </c>
      <c r="F3180" s="46" t="str">
        <f t="shared" si="190"/>
        <v> </v>
      </c>
      <c r="G3180" s="47">
        <f t="shared" si="191"/>
        <v>1343.6499999999942</v>
      </c>
      <c r="H3180" s="50">
        <v>1343.65</v>
      </c>
    </row>
    <row r="3181" spans="1:8" ht="12.75">
      <c r="A3181" s="67" t="s">
        <v>542</v>
      </c>
      <c r="B3181" s="7" t="s">
        <v>581</v>
      </c>
      <c r="C3181" s="8">
        <v>75000</v>
      </c>
      <c r="D3181" s="41">
        <v>75000</v>
      </c>
      <c r="E3181" s="9">
        <v>51001</v>
      </c>
      <c r="F3181" s="46" t="str">
        <f t="shared" si="190"/>
        <v> </v>
      </c>
      <c r="G3181" s="47">
        <f t="shared" si="191"/>
        <v>23999</v>
      </c>
      <c r="H3181" s="50">
        <v>23999</v>
      </c>
    </row>
    <row r="3182" spans="1:8" ht="12.75">
      <c r="A3182" s="67" t="s">
        <v>543</v>
      </c>
      <c r="B3182" s="7" t="s">
        <v>559</v>
      </c>
      <c r="C3182" s="8">
        <v>40000</v>
      </c>
      <c r="D3182" s="41">
        <v>40000</v>
      </c>
      <c r="E3182" s="9">
        <v>7500</v>
      </c>
      <c r="F3182" s="46" t="str">
        <f t="shared" si="190"/>
        <v> </v>
      </c>
      <c r="G3182" s="47">
        <f t="shared" si="191"/>
        <v>32500</v>
      </c>
      <c r="H3182" s="50">
        <v>32500</v>
      </c>
    </row>
    <row r="3183" spans="1:8" ht="12.75">
      <c r="A3183" s="67" t="s">
        <v>544</v>
      </c>
      <c r="B3183" s="7" t="s">
        <v>1353</v>
      </c>
      <c r="C3183" s="8"/>
      <c r="D3183" s="41"/>
      <c r="E3183" s="9"/>
      <c r="F3183" s="46" t="str">
        <f t="shared" si="190"/>
        <v> </v>
      </c>
      <c r="G3183" s="47" t="str">
        <f t="shared" si="191"/>
        <v> </v>
      </c>
      <c r="H3183" s="50"/>
    </row>
    <row r="3184" spans="1:8" ht="12.75">
      <c r="A3184" s="66"/>
      <c r="B3184" s="7" t="s">
        <v>790</v>
      </c>
      <c r="C3184" s="8">
        <v>60000</v>
      </c>
      <c r="D3184" s="41">
        <v>70000</v>
      </c>
      <c r="E3184" s="9">
        <v>67073.37</v>
      </c>
      <c r="F3184" s="46" t="str">
        <f t="shared" si="190"/>
        <v> </v>
      </c>
      <c r="G3184" s="47">
        <f t="shared" si="191"/>
        <v>2926.6300000000047</v>
      </c>
      <c r="H3184" s="50">
        <v>2926.63</v>
      </c>
    </row>
    <row r="3185" spans="1:8" ht="12.75">
      <c r="A3185" s="67" t="s">
        <v>148</v>
      </c>
      <c r="B3185" s="7" t="s">
        <v>149</v>
      </c>
      <c r="C3185" s="8">
        <v>210000</v>
      </c>
      <c r="D3185" s="41">
        <v>210000</v>
      </c>
      <c r="E3185" s="9">
        <v>140357.74</v>
      </c>
      <c r="F3185" s="46" t="str">
        <f t="shared" si="190"/>
        <v> </v>
      </c>
      <c r="G3185" s="47">
        <f t="shared" si="191"/>
        <v>69642.26000000001</v>
      </c>
      <c r="H3185" s="50">
        <v>69642.26</v>
      </c>
    </row>
    <row r="3186" spans="1:8" ht="12.75">
      <c r="A3186" s="67" t="s">
        <v>546</v>
      </c>
      <c r="B3186" s="7" t="s">
        <v>562</v>
      </c>
      <c r="C3186" s="8">
        <v>130000</v>
      </c>
      <c r="D3186" s="41">
        <v>250000</v>
      </c>
      <c r="E3186" s="9">
        <v>230885</v>
      </c>
      <c r="F3186" s="46" t="str">
        <f t="shared" si="190"/>
        <v> </v>
      </c>
      <c r="G3186" s="47">
        <f t="shared" si="191"/>
        <v>19115</v>
      </c>
      <c r="H3186" s="50">
        <v>19115</v>
      </c>
    </row>
    <row r="3187" spans="1:8" ht="12.75">
      <c r="A3187" s="67" t="s">
        <v>547</v>
      </c>
      <c r="B3187" s="7" t="s">
        <v>563</v>
      </c>
      <c r="C3187" s="8">
        <v>15000</v>
      </c>
      <c r="D3187" s="41">
        <v>20000</v>
      </c>
      <c r="E3187" s="9">
        <v>17866.5</v>
      </c>
      <c r="F3187" s="46" t="str">
        <f t="shared" si="190"/>
        <v> </v>
      </c>
      <c r="G3187" s="47">
        <f t="shared" si="191"/>
        <v>2133.5</v>
      </c>
      <c r="H3187" s="50">
        <v>2133.5</v>
      </c>
    </row>
    <row r="3188" spans="1:8" ht="12.75">
      <c r="A3188" s="67" t="s">
        <v>548</v>
      </c>
      <c r="B3188" s="7" t="s">
        <v>564</v>
      </c>
      <c r="C3188" s="8">
        <v>25000</v>
      </c>
      <c r="D3188" s="41">
        <v>25000</v>
      </c>
      <c r="E3188" s="9">
        <v>10974</v>
      </c>
      <c r="F3188" s="46" t="str">
        <f t="shared" si="190"/>
        <v> </v>
      </c>
      <c r="G3188" s="47">
        <f t="shared" si="191"/>
        <v>14026</v>
      </c>
      <c r="H3188" s="50">
        <v>14026</v>
      </c>
    </row>
    <row r="3189" spans="1:8" ht="12.75">
      <c r="A3189" s="67" t="s">
        <v>549</v>
      </c>
      <c r="B3189" s="7" t="s">
        <v>565</v>
      </c>
      <c r="C3189" s="8">
        <v>200000</v>
      </c>
      <c r="D3189" s="41">
        <v>200000</v>
      </c>
      <c r="E3189" s="9">
        <v>155073</v>
      </c>
      <c r="F3189" s="46" t="str">
        <f t="shared" si="190"/>
        <v> </v>
      </c>
      <c r="G3189" s="47">
        <f t="shared" si="191"/>
        <v>44927</v>
      </c>
      <c r="H3189" s="50">
        <v>44927</v>
      </c>
    </row>
    <row r="3190" spans="1:8" ht="12.75">
      <c r="A3190" s="67" t="s">
        <v>588</v>
      </c>
      <c r="B3190" s="7" t="s">
        <v>1385</v>
      </c>
      <c r="C3190" s="8">
        <v>800000</v>
      </c>
      <c r="D3190" s="41">
        <v>800000</v>
      </c>
      <c r="E3190" s="9">
        <v>766944.61</v>
      </c>
      <c r="F3190" s="46" t="str">
        <f t="shared" si="190"/>
        <v> </v>
      </c>
      <c r="G3190" s="47">
        <f t="shared" si="191"/>
        <v>33055.390000000014</v>
      </c>
      <c r="H3190" s="50">
        <v>33055.39</v>
      </c>
    </row>
    <row r="3191" spans="1:8" ht="12.75">
      <c r="A3191" s="67" t="s">
        <v>551</v>
      </c>
      <c r="B3191" s="7" t="s">
        <v>567</v>
      </c>
      <c r="C3191" s="8">
        <v>25000</v>
      </c>
      <c r="D3191" s="41">
        <v>25000</v>
      </c>
      <c r="E3191" s="9">
        <v>6000</v>
      </c>
      <c r="F3191" s="46" t="str">
        <f t="shared" si="190"/>
        <v> </v>
      </c>
      <c r="G3191" s="47">
        <f t="shared" si="191"/>
        <v>19000</v>
      </c>
      <c r="H3191" s="50">
        <v>19000</v>
      </c>
    </row>
    <row r="3192" spans="1:8" ht="12.75">
      <c r="A3192" s="67" t="s">
        <v>552</v>
      </c>
      <c r="B3192" s="7" t="s">
        <v>582</v>
      </c>
      <c r="C3192" s="8">
        <v>10000</v>
      </c>
      <c r="D3192" s="41">
        <v>10000</v>
      </c>
      <c r="E3192" s="9">
        <v>5240.75</v>
      </c>
      <c r="F3192" s="46" t="str">
        <f t="shared" si="190"/>
        <v> </v>
      </c>
      <c r="G3192" s="47">
        <f t="shared" si="191"/>
        <v>4759.25</v>
      </c>
      <c r="H3192" s="50">
        <v>4759.25</v>
      </c>
    </row>
    <row r="3193" spans="1:8" ht="12.75">
      <c r="A3193" s="67" t="s">
        <v>1327</v>
      </c>
      <c r="B3193" s="7" t="s">
        <v>1347</v>
      </c>
      <c r="C3193" s="8">
        <v>600000</v>
      </c>
      <c r="D3193" s="41">
        <v>600000</v>
      </c>
      <c r="E3193" s="9">
        <v>596121.6</v>
      </c>
      <c r="F3193" s="46" t="str">
        <f t="shared" si="190"/>
        <v> </v>
      </c>
      <c r="G3193" s="47">
        <f t="shared" si="191"/>
        <v>3878.4000000000233</v>
      </c>
      <c r="H3193" s="50">
        <v>3878.4</v>
      </c>
    </row>
    <row r="3194" spans="1:8" ht="12.75">
      <c r="A3194" s="67" t="s">
        <v>592</v>
      </c>
      <c r="B3194" s="7" t="s">
        <v>1340</v>
      </c>
      <c r="C3194" s="8"/>
      <c r="D3194" s="41"/>
      <c r="E3194" s="9"/>
      <c r="F3194" s="46" t="str">
        <f t="shared" si="190"/>
        <v> </v>
      </c>
      <c r="G3194" s="47" t="str">
        <f t="shared" si="191"/>
        <v> </v>
      </c>
      <c r="H3194" s="50"/>
    </row>
    <row r="3195" spans="1:8" ht="12.75">
      <c r="A3195" s="67"/>
      <c r="B3195" s="7" t="s">
        <v>859</v>
      </c>
      <c r="C3195" s="8">
        <v>350000</v>
      </c>
      <c r="D3195" s="41">
        <v>390000</v>
      </c>
      <c r="E3195" s="9">
        <v>384944.31</v>
      </c>
      <c r="F3195" s="46" t="str">
        <f t="shared" si="190"/>
        <v> </v>
      </c>
      <c r="G3195" s="47">
        <f t="shared" si="191"/>
        <v>5055.690000000002</v>
      </c>
      <c r="H3195" s="50">
        <v>5055.69</v>
      </c>
    </row>
    <row r="3196" spans="1:9" ht="12.75">
      <c r="A3196" s="66"/>
      <c r="B3196" s="17" t="s">
        <v>495</v>
      </c>
      <c r="C3196" s="8">
        <v>14925000</v>
      </c>
      <c r="D3196" s="42"/>
      <c r="E3196" s="23"/>
      <c r="F3196" s="23"/>
      <c r="G3196" s="79"/>
      <c r="H3196" s="71"/>
      <c r="I3196" s="9">
        <v>15042978.36</v>
      </c>
    </row>
    <row r="3197" spans="1:8" ht="12.75">
      <c r="A3197" s="66"/>
      <c r="B3197" s="17" t="s">
        <v>494</v>
      </c>
      <c r="C3197" s="8"/>
      <c r="D3197" s="43">
        <f>SUM(D3173:D3195)</f>
        <v>15620000</v>
      </c>
      <c r="E3197" s="21">
        <f>SUM(E3173:E3195)</f>
        <v>15042978.359999998</v>
      </c>
      <c r="F3197" s="21"/>
      <c r="G3197" s="80">
        <f>SUM(G3173:G3195)</f>
        <v>577021.6400000001</v>
      </c>
      <c r="H3197" s="72">
        <f>SUM(H3173:H3195)</f>
        <v>577021.64</v>
      </c>
    </row>
    <row r="3198" spans="1:8" ht="12.75">
      <c r="A3198" s="66"/>
      <c r="B3198" s="17"/>
      <c r="C3198" s="8"/>
      <c r="D3198" s="41"/>
      <c r="E3198" s="9"/>
      <c r="F3198" s="9"/>
      <c r="G3198" s="78"/>
      <c r="H3198" s="50"/>
    </row>
    <row r="3199" spans="1:8" ht="12.75">
      <c r="A3199" s="66"/>
      <c r="B3199" s="17" t="s">
        <v>887</v>
      </c>
      <c r="C3199" s="8"/>
      <c r="D3199" s="41"/>
      <c r="E3199" s="9"/>
      <c r="F3199" s="9"/>
      <c r="G3199" s="78"/>
      <c r="H3199" s="50"/>
    </row>
    <row r="3200" spans="1:8" ht="12.75">
      <c r="A3200" s="64"/>
      <c r="B3200" s="17" t="s">
        <v>1775</v>
      </c>
      <c r="C3200" s="8"/>
      <c r="D3200" s="41"/>
      <c r="E3200" s="9"/>
      <c r="F3200" s="9"/>
      <c r="G3200" s="78"/>
      <c r="H3200" s="50"/>
    </row>
    <row r="3201" spans="1:8" ht="12.75">
      <c r="A3201" s="64"/>
      <c r="B3201" s="17" t="s">
        <v>496</v>
      </c>
      <c r="C3201" s="8"/>
      <c r="D3201" s="41"/>
      <c r="E3201" s="9"/>
      <c r="F3201" s="9"/>
      <c r="G3201" s="78"/>
      <c r="H3201" s="50"/>
    </row>
    <row r="3202" spans="1:8" ht="12.75">
      <c r="A3202" s="64"/>
      <c r="B3202" s="17"/>
      <c r="C3202" s="8"/>
      <c r="D3202" s="41"/>
      <c r="E3202" s="9"/>
      <c r="F3202" s="9"/>
      <c r="G3202" s="78"/>
      <c r="H3202" s="50"/>
    </row>
    <row r="3203" spans="1:8" ht="12.75">
      <c r="A3203" s="64"/>
      <c r="B3203" s="17" t="s">
        <v>1263</v>
      </c>
      <c r="C3203" s="8"/>
      <c r="D3203" s="41"/>
      <c r="E3203" s="9"/>
      <c r="F3203" s="9"/>
      <c r="G3203" s="78"/>
      <c r="H3203" s="50"/>
    </row>
    <row r="3204" spans="1:8" ht="12.75">
      <c r="A3204" s="66" t="s">
        <v>150</v>
      </c>
      <c r="B3204" s="7" t="s">
        <v>534</v>
      </c>
      <c r="C3204" s="8">
        <v>9170000</v>
      </c>
      <c r="D3204" s="41">
        <v>9200000</v>
      </c>
      <c r="E3204" s="9">
        <v>9178742.15</v>
      </c>
      <c r="F3204" s="46" t="str">
        <f>IF(E3204&gt;D3204,E3204-D3204," ")</f>
        <v> </v>
      </c>
      <c r="G3204" s="47">
        <f>IF(D3204&gt;E3204,D3204-E3204," ")</f>
        <v>21257.849999999627</v>
      </c>
      <c r="H3204" s="50">
        <v>21257.85</v>
      </c>
    </row>
    <row r="3205" spans="1:8" ht="12.75">
      <c r="A3205" s="64"/>
      <c r="B3205" s="15" t="s">
        <v>601</v>
      </c>
      <c r="C3205" s="8"/>
      <c r="D3205" s="44">
        <f>SUM(D3204)</f>
        <v>9200000</v>
      </c>
      <c r="E3205" s="22">
        <f>SUM(E3204)</f>
        <v>9178742.15</v>
      </c>
      <c r="F3205" s="22"/>
      <c r="G3205" s="61">
        <f>SUM(G3204)</f>
        <v>21257.849999999627</v>
      </c>
      <c r="H3205" s="50">
        <f>SUM(H3204)</f>
        <v>21257.85</v>
      </c>
    </row>
    <row r="3206" spans="1:8" ht="12.75">
      <c r="A3206" s="2"/>
      <c r="B3206" s="3"/>
      <c r="C3206" s="1"/>
      <c r="D3206" s="45"/>
      <c r="E3206" s="4"/>
      <c r="F3206" s="4"/>
      <c r="G3206" s="4"/>
      <c r="H3206" s="50"/>
    </row>
    <row r="3207" spans="1:8" ht="12.75">
      <c r="A3207" s="2"/>
      <c r="B3207" s="3"/>
      <c r="C3207" s="1"/>
      <c r="D3207" s="45"/>
      <c r="E3207" s="4"/>
      <c r="F3207" s="4"/>
      <c r="G3207" s="4"/>
      <c r="H3207" s="50"/>
    </row>
    <row r="3208" spans="1:8" ht="12.75">
      <c r="A3208" s="64"/>
      <c r="B3208" s="7"/>
      <c r="C3208" s="8"/>
      <c r="D3208" s="41"/>
      <c r="E3208" s="9"/>
      <c r="F3208" s="9"/>
      <c r="G3208" s="78"/>
      <c r="H3208" s="50"/>
    </row>
    <row r="3209" spans="1:8" ht="12.75">
      <c r="A3209" s="64"/>
      <c r="B3209" s="17" t="s">
        <v>481</v>
      </c>
      <c r="C3209" s="8"/>
      <c r="D3209" s="41"/>
      <c r="E3209" s="9"/>
      <c r="F3209" s="9"/>
      <c r="G3209" s="78"/>
      <c r="H3209" s="50"/>
    </row>
    <row r="3210" spans="1:8" ht="12.75">
      <c r="A3210" s="64"/>
      <c r="B3210" s="17" t="s">
        <v>482</v>
      </c>
      <c r="C3210" s="8"/>
      <c r="D3210" s="41"/>
      <c r="E3210" s="9"/>
      <c r="F3210" s="9"/>
      <c r="G3210" s="78"/>
      <c r="H3210" s="50"/>
    </row>
    <row r="3211" spans="1:8" ht="12.75">
      <c r="A3211" s="64"/>
      <c r="B3211" s="17" t="s">
        <v>1476</v>
      </c>
      <c r="C3211" s="8"/>
      <c r="D3211" s="41"/>
      <c r="E3211" s="9"/>
      <c r="F3211" s="9"/>
      <c r="G3211" s="78"/>
      <c r="H3211" s="50"/>
    </row>
    <row r="3212" spans="1:8" ht="7.5" customHeight="1">
      <c r="A3212" s="64"/>
      <c r="B3212" s="7"/>
      <c r="C3212" s="8"/>
      <c r="D3212" s="41"/>
      <c r="E3212" s="9"/>
      <c r="F3212" s="9"/>
      <c r="G3212" s="78"/>
      <c r="H3212" s="50"/>
    </row>
    <row r="3213" spans="1:8" ht="12.75">
      <c r="A3213" s="64"/>
      <c r="B3213" s="17" t="s">
        <v>887</v>
      </c>
      <c r="C3213" s="8"/>
      <c r="D3213" s="41"/>
      <c r="E3213" s="9"/>
      <c r="F3213" s="9"/>
      <c r="G3213" s="78"/>
      <c r="H3213" s="50"/>
    </row>
    <row r="3214" spans="1:8" ht="12.75">
      <c r="A3214" s="64"/>
      <c r="B3214" s="17" t="s">
        <v>1775</v>
      </c>
      <c r="C3214" s="8"/>
      <c r="D3214" s="41"/>
      <c r="E3214" s="9"/>
      <c r="F3214" s="9"/>
      <c r="G3214" s="78"/>
      <c r="H3214" s="50"/>
    </row>
    <row r="3215" spans="1:8" ht="12.75">
      <c r="A3215" s="64"/>
      <c r="B3215" s="17" t="s">
        <v>1301</v>
      </c>
      <c r="C3215" s="8"/>
      <c r="D3215" s="41"/>
      <c r="E3215" s="9"/>
      <c r="F3215" s="9"/>
      <c r="G3215" s="78"/>
      <c r="H3215" s="50"/>
    </row>
    <row r="3216" spans="1:8" ht="7.5" customHeight="1">
      <c r="A3216" s="64"/>
      <c r="B3216" s="17"/>
      <c r="C3216" s="8"/>
      <c r="D3216" s="41"/>
      <c r="E3216" s="9"/>
      <c r="F3216" s="9"/>
      <c r="G3216" s="78"/>
      <c r="H3216" s="50"/>
    </row>
    <row r="3217" spans="1:8" ht="12.75">
      <c r="A3217" s="64"/>
      <c r="B3217" s="15" t="s">
        <v>598</v>
      </c>
      <c r="C3217" s="8"/>
      <c r="D3217" s="41">
        <f>D3205</f>
        <v>9200000</v>
      </c>
      <c r="E3217" s="9">
        <f>E3205</f>
        <v>9178742.15</v>
      </c>
      <c r="F3217" s="9"/>
      <c r="G3217" s="78">
        <f>G3205</f>
        <v>21257.849999999627</v>
      </c>
      <c r="H3217" s="50">
        <f>H3205</f>
        <v>21257.85</v>
      </c>
    </row>
    <row r="3218" spans="1:8" ht="7.5" customHeight="1">
      <c r="A3218" s="64"/>
      <c r="B3218" s="17"/>
      <c r="C3218" s="8"/>
      <c r="D3218" s="41"/>
      <c r="E3218" s="9"/>
      <c r="F3218" s="9"/>
      <c r="G3218" s="78"/>
      <c r="H3218" s="50"/>
    </row>
    <row r="3219" spans="1:8" ht="12.75">
      <c r="A3219" s="64"/>
      <c r="B3219" s="17" t="s">
        <v>1264</v>
      </c>
      <c r="C3219" s="8"/>
      <c r="D3219" s="41"/>
      <c r="E3219" s="9"/>
      <c r="F3219" s="9"/>
      <c r="G3219" s="78"/>
      <c r="H3219" s="50"/>
    </row>
    <row r="3220" spans="1:8" ht="12.75">
      <c r="A3220" s="66" t="s">
        <v>151</v>
      </c>
      <c r="B3220" s="7" t="s">
        <v>152</v>
      </c>
      <c r="C3220" s="8">
        <v>1250000</v>
      </c>
      <c r="D3220" s="41">
        <v>1155000</v>
      </c>
      <c r="E3220" s="9">
        <v>1022602.93</v>
      </c>
      <c r="F3220" s="46" t="str">
        <f aca="true" t="shared" si="192" ref="F3220:F3239">IF(E3220&gt;D3220,E3220-D3220," ")</f>
        <v> </v>
      </c>
      <c r="G3220" s="47">
        <f aca="true" t="shared" si="193" ref="G3220:G3239">IF(D3220&gt;E3220,D3220-E3220," ")</f>
        <v>132397.06999999995</v>
      </c>
      <c r="H3220" s="50">
        <v>132397.07</v>
      </c>
    </row>
    <row r="3221" spans="1:8" ht="12.75">
      <c r="A3221" s="67" t="s">
        <v>536</v>
      </c>
      <c r="B3221" s="7" t="s">
        <v>555</v>
      </c>
      <c r="C3221" s="8">
        <v>980000</v>
      </c>
      <c r="D3221" s="41">
        <v>980000</v>
      </c>
      <c r="E3221" s="9">
        <v>950473</v>
      </c>
      <c r="F3221" s="46" t="str">
        <f t="shared" si="192"/>
        <v> </v>
      </c>
      <c r="G3221" s="47">
        <f t="shared" si="193"/>
        <v>29527</v>
      </c>
      <c r="H3221" s="50">
        <v>29527</v>
      </c>
    </row>
    <row r="3222" spans="1:8" ht="12.75">
      <c r="A3222" s="67" t="s">
        <v>539</v>
      </c>
      <c r="B3222" s="7" t="s">
        <v>556</v>
      </c>
      <c r="C3222" s="8">
        <v>100000</v>
      </c>
      <c r="D3222" s="41">
        <v>130000</v>
      </c>
      <c r="E3222" s="9">
        <v>125638.16</v>
      </c>
      <c r="F3222" s="46" t="str">
        <f t="shared" si="192"/>
        <v> </v>
      </c>
      <c r="G3222" s="47">
        <f t="shared" si="193"/>
        <v>4361.8399999999965</v>
      </c>
      <c r="H3222" s="50">
        <v>4361.84</v>
      </c>
    </row>
    <row r="3223" spans="1:8" ht="12.75">
      <c r="A3223" s="67" t="s">
        <v>540</v>
      </c>
      <c r="B3223" s="7" t="s">
        <v>557</v>
      </c>
      <c r="C3223" s="8">
        <v>30000</v>
      </c>
      <c r="D3223" s="41">
        <v>30000</v>
      </c>
      <c r="E3223" s="9">
        <v>12432.25</v>
      </c>
      <c r="F3223" s="46" t="str">
        <f t="shared" si="192"/>
        <v> </v>
      </c>
      <c r="G3223" s="47">
        <f t="shared" si="193"/>
        <v>17567.75</v>
      </c>
      <c r="H3223" s="50">
        <v>17567.75</v>
      </c>
    </row>
    <row r="3224" spans="1:8" ht="12.75">
      <c r="A3224" s="67" t="s">
        <v>541</v>
      </c>
      <c r="B3224" s="7" t="s">
        <v>558</v>
      </c>
      <c r="C3224" s="8">
        <v>40000</v>
      </c>
      <c r="D3224" s="41">
        <v>50000</v>
      </c>
      <c r="E3224" s="9">
        <v>45066.1</v>
      </c>
      <c r="F3224" s="46" t="str">
        <f t="shared" si="192"/>
        <v> </v>
      </c>
      <c r="G3224" s="47">
        <f t="shared" si="193"/>
        <v>4933.9000000000015</v>
      </c>
      <c r="H3224" s="50">
        <v>4933.9</v>
      </c>
    </row>
    <row r="3225" spans="1:8" ht="12.75">
      <c r="A3225" s="67" t="s">
        <v>542</v>
      </c>
      <c r="B3225" s="7" t="s">
        <v>581</v>
      </c>
      <c r="C3225" s="8">
        <v>67000</v>
      </c>
      <c r="D3225" s="41">
        <v>77000</v>
      </c>
      <c r="E3225" s="9">
        <v>73594.15</v>
      </c>
      <c r="F3225" s="46" t="str">
        <f t="shared" si="192"/>
        <v> </v>
      </c>
      <c r="G3225" s="47">
        <f t="shared" si="193"/>
        <v>3405.850000000006</v>
      </c>
      <c r="H3225" s="50">
        <v>3405.85</v>
      </c>
    </row>
    <row r="3226" spans="1:8" ht="12.75">
      <c r="A3226" s="67" t="s">
        <v>543</v>
      </c>
      <c r="B3226" s="7" t="s">
        <v>559</v>
      </c>
      <c r="C3226" s="8">
        <v>70000</v>
      </c>
      <c r="D3226" s="41">
        <v>85000</v>
      </c>
      <c r="E3226" s="9">
        <v>80941.7</v>
      </c>
      <c r="F3226" s="46" t="str">
        <f t="shared" si="192"/>
        <v> </v>
      </c>
      <c r="G3226" s="47">
        <f t="shared" si="193"/>
        <v>4058.300000000003</v>
      </c>
      <c r="H3226" s="50">
        <v>4058.3</v>
      </c>
    </row>
    <row r="3227" spans="1:8" ht="12.75">
      <c r="A3227" s="67" t="s">
        <v>544</v>
      </c>
      <c r="B3227" s="7" t="s">
        <v>153</v>
      </c>
      <c r="C3227" s="8"/>
      <c r="D3227" s="41"/>
      <c r="E3227" s="9"/>
      <c r="F3227" s="46" t="str">
        <f t="shared" si="192"/>
        <v> </v>
      </c>
      <c r="G3227" s="47" t="str">
        <f t="shared" si="193"/>
        <v> </v>
      </c>
      <c r="H3227" s="50"/>
    </row>
    <row r="3228" spans="1:8" ht="12.75">
      <c r="A3228" s="67"/>
      <c r="B3228" s="7" t="s">
        <v>790</v>
      </c>
      <c r="C3228" s="8">
        <v>255000</v>
      </c>
      <c r="D3228" s="41">
        <v>230000</v>
      </c>
      <c r="E3228" s="9">
        <v>157976.81</v>
      </c>
      <c r="F3228" s="46" t="str">
        <f t="shared" si="192"/>
        <v> </v>
      </c>
      <c r="G3228" s="47">
        <f t="shared" si="193"/>
        <v>72023.19</v>
      </c>
      <c r="H3228" s="50">
        <v>72023.19</v>
      </c>
    </row>
    <row r="3229" spans="1:8" ht="12.75">
      <c r="A3229" s="67" t="s">
        <v>148</v>
      </c>
      <c r="B3229" s="7" t="s">
        <v>149</v>
      </c>
      <c r="C3229" s="8">
        <v>1800000</v>
      </c>
      <c r="D3229" s="41">
        <v>1500000</v>
      </c>
      <c r="E3229" s="9">
        <v>1242316.21</v>
      </c>
      <c r="F3229" s="46" t="str">
        <f t="shared" si="192"/>
        <v> </v>
      </c>
      <c r="G3229" s="47">
        <f t="shared" si="193"/>
        <v>257683.79000000004</v>
      </c>
      <c r="H3229" s="50">
        <v>257683.79</v>
      </c>
    </row>
    <row r="3230" spans="1:8" ht="12.75">
      <c r="A3230" s="67" t="s">
        <v>546</v>
      </c>
      <c r="B3230" s="7" t="s">
        <v>562</v>
      </c>
      <c r="C3230" s="8">
        <v>121000</v>
      </c>
      <c r="D3230" s="41">
        <v>121000</v>
      </c>
      <c r="E3230" s="9">
        <v>107112.42</v>
      </c>
      <c r="F3230" s="46" t="str">
        <f t="shared" si="192"/>
        <v> </v>
      </c>
      <c r="G3230" s="47">
        <f t="shared" si="193"/>
        <v>13887.580000000002</v>
      </c>
      <c r="H3230" s="50">
        <v>13887.58</v>
      </c>
    </row>
    <row r="3231" spans="1:8" ht="12.75">
      <c r="A3231" s="67" t="s">
        <v>547</v>
      </c>
      <c r="B3231" s="7" t="s">
        <v>563</v>
      </c>
      <c r="C3231" s="8">
        <v>125000</v>
      </c>
      <c r="D3231" s="41">
        <v>200000</v>
      </c>
      <c r="E3231" s="9">
        <v>188200.2</v>
      </c>
      <c r="F3231" s="46" t="str">
        <f t="shared" si="192"/>
        <v> </v>
      </c>
      <c r="G3231" s="47">
        <f t="shared" si="193"/>
        <v>11799.799999999988</v>
      </c>
      <c r="H3231" s="50">
        <v>11799.8</v>
      </c>
    </row>
    <row r="3232" spans="1:8" ht="12.75">
      <c r="A3232" s="67" t="s">
        <v>548</v>
      </c>
      <c r="B3232" s="7" t="s">
        <v>564</v>
      </c>
      <c r="C3232" s="8">
        <v>10000</v>
      </c>
      <c r="D3232" s="41">
        <v>10000</v>
      </c>
      <c r="E3232" s="9">
        <v>8330.5</v>
      </c>
      <c r="F3232" s="46" t="str">
        <f t="shared" si="192"/>
        <v> </v>
      </c>
      <c r="G3232" s="47">
        <f t="shared" si="193"/>
        <v>1669.5</v>
      </c>
      <c r="H3232" s="50">
        <v>1669.5</v>
      </c>
    </row>
    <row r="3233" spans="1:8" ht="12.75">
      <c r="A3233" s="67" t="s">
        <v>549</v>
      </c>
      <c r="B3233" s="7" t="s">
        <v>565</v>
      </c>
      <c r="C3233" s="8">
        <v>280000</v>
      </c>
      <c r="D3233" s="41">
        <v>280000</v>
      </c>
      <c r="E3233" s="9">
        <v>202780</v>
      </c>
      <c r="F3233" s="46" t="str">
        <f t="shared" si="192"/>
        <v> </v>
      </c>
      <c r="G3233" s="47">
        <f t="shared" si="193"/>
        <v>77220</v>
      </c>
      <c r="H3233" s="50">
        <v>77220</v>
      </c>
    </row>
    <row r="3234" spans="1:8" ht="12.75">
      <c r="A3234" s="67" t="s">
        <v>588</v>
      </c>
      <c r="B3234" s="7" t="s">
        <v>1385</v>
      </c>
      <c r="C3234" s="8">
        <v>1400000</v>
      </c>
      <c r="D3234" s="41">
        <v>1400000</v>
      </c>
      <c r="E3234" s="9">
        <v>1182569.68</v>
      </c>
      <c r="F3234" s="46" t="str">
        <f t="shared" si="192"/>
        <v> </v>
      </c>
      <c r="G3234" s="47">
        <f t="shared" si="193"/>
        <v>217430.32000000007</v>
      </c>
      <c r="H3234" s="50">
        <v>217430.32</v>
      </c>
    </row>
    <row r="3235" spans="1:8" ht="12.75">
      <c r="A3235" s="67" t="s">
        <v>552</v>
      </c>
      <c r="B3235" s="7" t="s">
        <v>582</v>
      </c>
      <c r="C3235" s="8">
        <v>10000</v>
      </c>
      <c r="D3235" s="41">
        <v>10000</v>
      </c>
      <c r="E3235" s="9">
        <v>293</v>
      </c>
      <c r="F3235" s="46" t="str">
        <f t="shared" si="192"/>
        <v> </v>
      </c>
      <c r="G3235" s="47">
        <f t="shared" si="193"/>
        <v>9707</v>
      </c>
      <c r="H3235" s="50">
        <v>9707</v>
      </c>
    </row>
    <row r="3236" spans="1:8" ht="12.75">
      <c r="A3236" s="67" t="s">
        <v>553</v>
      </c>
      <c r="B3236" s="7" t="s">
        <v>568</v>
      </c>
      <c r="C3236" s="8">
        <v>22000</v>
      </c>
      <c r="D3236" s="41">
        <v>22000</v>
      </c>
      <c r="E3236" s="9">
        <v>1968.75</v>
      </c>
      <c r="F3236" s="46" t="str">
        <f t="shared" si="192"/>
        <v> </v>
      </c>
      <c r="G3236" s="47">
        <f t="shared" si="193"/>
        <v>20031.25</v>
      </c>
      <c r="H3236" s="50">
        <v>20031.25</v>
      </c>
    </row>
    <row r="3237" spans="1:8" ht="12.75">
      <c r="A3237" s="67" t="s">
        <v>1327</v>
      </c>
      <c r="B3237" s="7" t="s">
        <v>1347</v>
      </c>
      <c r="C3237" s="8">
        <v>800000</v>
      </c>
      <c r="D3237" s="41">
        <v>750000</v>
      </c>
      <c r="E3237" s="9">
        <v>574421.12</v>
      </c>
      <c r="F3237" s="46" t="str">
        <f t="shared" si="192"/>
        <v> </v>
      </c>
      <c r="G3237" s="47">
        <f t="shared" si="193"/>
        <v>175578.88</v>
      </c>
      <c r="H3237" s="50">
        <v>175578.88</v>
      </c>
    </row>
    <row r="3238" spans="1:8" ht="12.75">
      <c r="A3238" s="67" t="s">
        <v>592</v>
      </c>
      <c r="B3238" s="7" t="s">
        <v>1340</v>
      </c>
      <c r="C3238" s="8"/>
      <c r="D3238" s="41"/>
      <c r="E3238" s="9"/>
      <c r="F3238" s="46" t="str">
        <f t="shared" si="192"/>
        <v> </v>
      </c>
      <c r="G3238" s="47" t="str">
        <f t="shared" si="193"/>
        <v> </v>
      </c>
      <c r="H3238" s="50"/>
    </row>
    <row r="3239" spans="1:8" ht="12.75">
      <c r="A3239" s="67"/>
      <c r="B3239" s="7" t="s">
        <v>859</v>
      </c>
      <c r="C3239" s="8">
        <v>10000</v>
      </c>
      <c r="D3239" s="41">
        <v>10000</v>
      </c>
      <c r="E3239" s="9">
        <v>4519.21</v>
      </c>
      <c r="F3239" s="46" t="str">
        <f t="shared" si="192"/>
        <v> </v>
      </c>
      <c r="G3239" s="47">
        <f t="shared" si="193"/>
        <v>5480.79</v>
      </c>
      <c r="H3239" s="50">
        <v>5480.79</v>
      </c>
    </row>
    <row r="3240" spans="1:9" ht="12.75">
      <c r="A3240" s="64"/>
      <c r="B3240" s="14" t="s">
        <v>1302</v>
      </c>
      <c r="C3240" s="8">
        <v>16540000</v>
      </c>
      <c r="D3240" s="42"/>
      <c r="E3240" s="23"/>
      <c r="F3240" s="23"/>
      <c r="G3240" s="79"/>
      <c r="H3240" s="71"/>
      <c r="I3240" s="9">
        <v>15159978.34</v>
      </c>
    </row>
    <row r="3241" spans="1:9" ht="12.75">
      <c r="A3241" s="64"/>
      <c r="B3241" s="14" t="s">
        <v>1303</v>
      </c>
      <c r="C3241" s="8"/>
      <c r="D3241" s="41"/>
      <c r="E3241" s="9"/>
      <c r="F3241" s="9"/>
      <c r="G3241" s="78"/>
      <c r="H3241" s="50"/>
      <c r="I3241" s="9"/>
    </row>
    <row r="3242" spans="1:9" ht="12.75">
      <c r="A3242" s="64"/>
      <c r="B3242" s="14" t="s">
        <v>1304</v>
      </c>
      <c r="C3242" s="8"/>
      <c r="D3242" s="43">
        <f>SUM(D3217:D3239)</f>
        <v>16240000</v>
      </c>
      <c r="E3242" s="21">
        <f>SUM(E3217:E3239)</f>
        <v>15159978.34</v>
      </c>
      <c r="F3242" s="21"/>
      <c r="G3242" s="80">
        <f>SUM(G3217:G3239)</f>
        <v>1080021.6599999997</v>
      </c>
      <c r="H3242" s="72">
        <f>SUM(H3217:H3239)</f>
        <v>1080021.6600000001</v>
      </c>
      <c r="I3242" s="9"/>
    </row>
    <row r="3243" spans="1:9" ht="12.75">
      <c r="A3243" s="64"/>
      <c r="B3243" s="14" t="s">
        <v>497</v>
      </c>
      <c r="C3243" s="8">
        <v>1046200000</v>
      </c>
      <c r="D3243" s="42"/>
      <c r="E3243" s="23"/>
      <c r="F3243" s="23"/>
      <c r="G3243" s="79"/>
      <c r="H3243" s="71"/>
      <c r="I3243" s="9">
        <v>1046455613.36</v>
      </c>
    </row>
    <row r="3244" spans="1:8" ht="12.75">
      <c r="A3244" s="64"/>
      <c r="B3244" s="14" t="s">
        <v>498</v>
      </c>
      <c r="C3244" s="8"/>
      <c r="D3244" s="41"/>
      <c r="E3244" s="9"/>
      <c r="F3244" s="9"/>
      <c r="G3244" s="78"/>
      <c r="H3244" s="50"/>
    </row>
    <row r="3245" spans="1:8" ht="12.75">
      <c r="A3245" s="64"/>
      <c r="B3245" s="14" t="s">
        <v>499</v>
      </c>
      <c r="C3245" s="8"/>
      <c r="D3245" s="43">
        <f>D3018+D3076+D3123+D3167+D3197+D3242</f>
        <v>1047565000</v>
      </c>
      <c r="E3245" s="21">
        <f>E3018+E3076+E3123+E3167+E3197+E3242</f>
        <v>1046455613.36</v>
      </c>
      <c r="F3245" s="21">
        <f>F3018+F3076+F3123+F3167+F3197+F3242</f>
        <v>21919719.78</v>
      </c>
      <c r="G3245" s="80">
        <f>G3018+G3076+G3123+G3167+G3197+G3242</f>
        <v>23029106.419999994</v>
      </c>
      <c r="H3245" s="72">
        <f>H3018+H3076+H3123+H3167+H3197+H3242</f>
        <v>1109386.6399999955</v>
      </c>
    </row>
    <row r="3246" spans="1:8" ht="12.75">
      <c r="A3246" s="64"/>
      <c r="B3246" s="15" t="s">
        <v>1265</v>
      </c>
      <c r="C3246" s="8"/>
      <c r="D3246" s="41"/>
      <c r="E3246" s="9"/>
      <c r="F3246" s="56" t="str">
        <f>IF(E3245&gt;D3245,E3245-D3245," ")</f>
        <v> </v>
      </c>
      <c r="G3246" s="82">
        <f>IF(D3245&gt;E3245,D3245-E3245," ")</f>
        <v>1109386.6399999857</v>
      </c>
      <c r="H3246" s="50">
        <f>F3245-G3245</f>
        <v>-1109386.6399999931</v>
      </c>
    </row>
    <row r="3247" spans="1:8" ht="12.75">
      <c r="A3247" s="64"/>
      <c r="B3247" s="7"/>
      <c r="C3247" s="8"/>
      <c r="D3247" s="41"/>
      <c r="E3247" s="9"/>
      <c r="F3247" s="9"/>
      <c r="G3247" s="78"/>
      <c r="H3247" s="50"/>
    </row>
    <row r="3248" spans="1:8" ht="12.75">
      <c r="A3248" s="64"/>
      <c r="B3248" s="17" t="s">
        <v>500</v>
      </c>
      <c r="C3248" s="8"/>
      <c r="D3248" s="41"/>
      <c r="E3248" s="9"/>
      <c r="F3248" s="9"/>
      <c r="G3248" s="78"/>
      <c r="H3248" s="50"/>
    </row>
    <row r="3249" spans="1:8" ht="12.75">
      <c r="A3249" s="64"/>
      <c r="B3249" s="17" t="s">
        <v>506</v>
      </c>
      <c r="C3249" s="8"/>
      <c r="D3249" s="41"/>
      <c r="E3249" s="9"/>
      <c r="F3249" s="9"/>
      <c r="G3249" s="78"/>
      <c r="H3249" s="50"/>
    </row>
    <row r="3250" spans="1:8" ht="12.75">
      <c r="A3250" s="64"/>
      <c r="B3250" s="17" t="s">
        <v>505</v>
      </c>
      <c r="C3250" s="8"/>
      <c r="D3250" s="41"/>
      <c r="E3250" s="9"/>
      <c r="F3250" s="9"/>
      <c r="G3250" s="78"/>
      <c r="H3250" s="50"/>
    </row>
    <row r="3251" spans="1:8" ht="12.75">
      <c r="A3251" s="64"/>
      <c r="B3251" s="7"/>
      <c r="C3251" s="8"/>
      <c r="D3251" s="41"/>
      <c r="E3251" s="9"/>
      <c r="F3251" s="9"/>
      <c r="G3251" s="78"/>
      <c r="H3251" s="50"/>
    </row>
    <row r="3252" spans="1:8" ht="12.75">
      <c r="A3252" s="64"/>
      <c r="B3252" s="17" t="s">
        <v>1282</v>
      </c>
      <c r="C3252" s="8"/>
      <c r="D3252" s="41"/>
      <c r="E3252" s="9"/>
      <c r="F3252" s="9"/>
      <c r="G3252" s="78"/>
      <c r="H3252" s="50"/>
    </row>
    <row r="3253" spans="1:8" ht="12.75">
      <c r="A3253" s="64"/>
      <c r="B3253" s="7"/>
      <c r="C3253" s="8"/>
      <c r="D3253" s="41"/>
      <c r="E3253" s="9"/>
      <c r="F3253" s="9"/>
      <c r="G3253" s="78"/>
      <c r="H3253" s="50"/>
    </row>
    <row r="3254" spans="1:8" ht="12.75">
      <c r="A3254" s="64"/>
      <c r="B3254" s="17" t="s">
        <v>1263</v>
      </c>
      <c r="C3254" s="8"/>
      <c r="D3254" s="41"/>
      <c r="E3254" s="9"/>
      <c r="F3254" s="9"/>
      <c r="G3254" s="78"/>
      <c r="H3254" s="50"/>
    </row>
    <row r="3255" spans="1:8" ht="12.75">
      <c r="A3255" s="66" t="s">
        <v>154</v>
      </c>
      <c r="B3255" s="7" t="s">
        <v>534</v>
      </c>
      <c r="C3255" s="8">
        <v>60885000</v>
      </c>
      <c r="D3255" s="41">
        <v>60415000</v>
      </c>
      <c r="E3255" s="9">
        <v>59566187.22</v>
      </c>
      <c r="F3255" s="46" t="str">
        <f>IF(E3255&gt;D3255,E3255-D3255," ")</f>
        <v> </v>
      </c>
      <c r="G3255" s="47">
        <f>IF(D3255&gt;E3255,D3255-E3255," ")</f>
        <v>848812.7800000012</v>
      </c>
      <c r="H3255" s="50">
        <v>848812.78</v>
      </c>
    </row>
    <row r="3256" spans="1:8" ht="12.75">
      <c r="A3256" s="66"/>
      <c r="B3256" s="7"/>
      <c r="C3256" s="8"/>
      <c r="D3256" s="41"/>
      <c r="E3256" s="9"/>
      <c r="F3256" s="9"/>
      <c r="G3256" s="78"/>
      <c r="H3256" s="50"/>
    </row>
    <row r="3257" spans="1:8" ht="12.75">
      <c r="A3257" s="66"/>
      <c r="B3257" s="17" t="s">
        <v>1264</v>
      </c>
      <c r="C3257" s="8"/>
      <c r="D3257" s="41"/>
      <c r="E3257" s="9"/>
      <c r="F3257" s="9"/>
      <c r="G3257" s="78"/>
      <c r="H3257" s="50"/>
    </row>
    <row r="3258" spans="1:8" ht="12.75">
      <c r="A3258" s="66" t="s">
        <v>155</v>
      </c>
      <c r="B3258" s="7" t="s">
        <v>554</v>
      </c>
      <c r="C3258" s="8">
        <v>2456000</v>
      </c>
      <c r="D3258" s="41">
        <v>1246000</v>
      </c>
      <c r="E3258" s="9">
        <v>767859.93</v>
      </c>
      <c r="F3258" s="46" t="str">
        <f aca="true" t="shared" si="194" ref="F3258:F3263">IF(E3258&gt;D3258,E3258-D3258," ")</f>
        <v> </v>
      </c>
      <c r="G3258" s="47">
        <f aca="true" t="shared" si="195" ref="G3258:G3263">IF(D3258&gt;E3258,D3258-E3258," ")</f>
        <v>478140.06999999995</v>
      </c>
      <c r="H3258" s="50">
        <v>478140.07</v>
      </c>
    </row>
    <row r="3259" spans="1:8" ht="12.75">
      <c r="A3259" s="67" t="s">
        <v>536</v>
      </c>
      <c r="B3259" s="7" t="s">
        <v>555</v>
      </c>
      <c r="C3259" s="8">
        <v>7700000</v>
      </c>
      <c r="D3259" s="41">
        <v>8650000</v>
      </c>
      <c r="E3259" s="9">
        <v>8603507.15</v>
      </c>
      <c r="F3259" s="46" t="str">
        <f t="shared" si="194"/>
        <v> </v>
      </c>
      <c r="G3259" s="47">
        <f t="shared" si="195"/>
        <v>46492.84999999963</v>
      </c>
      <c r="H3259" s="50">
        <v>46492.85</v>
      </c>
    </row>
    <row r="3260" spans="1:8" ht="12.75">
      <c r="A3260" s="67" t="s">
        <v>538</v>
      </c>
      <c r="B3260" s="7" t="s">
        <v>156</v>
      </c>
      <c r="C3260" s="8">
        <v>50000</v>
      </c>
      <c r="D3260" s="41">
        <v>50000</v>
      </c>
      <c r="E3260" s="9">
        <v>39140</v>
      </c>
      <c r="F3260" s="46" t="str">
        <f t="shared" si="194"/>
        <v> </v>
      </c>
      <c r="G3260" s="47">
        <f t="shared" si="195"/>
        <v>10860</v>
      </c>
      <c r="H3260" s="50">
        <v>10860</v>
      </c>
    </row>
    <row r="3261" spans="1:8" ht="12.75">
      <c r="A3261" s="67" t="s">
        <v>539</v>
      </c>
      <c r="B3261" s="7" t="s">
        <v>556</v>
      </c>
      <c r="C3261" s="8">
        <v>1300000</v>
      </c>
      <c r="D3261" s="41">
        <v>1600000</v>
      </c>
      <c r="E3261" s="9">
        <v>1597890.71</v>
      </c>
      <c r="F3261" s="46" t="str">
        <f t="shared" si="194"/>
        <v> </v>
      </c>
      <c r="G3261" s="47">
        <f t="shared" si="195"/>
        <v>2109.2900000000373</v>
      </c>
      <c r="H3261" s="50">
        <v>2109.29</v>
      </c>
    </row>
    <row r="3262" spans="1:8" ht="12.75">
      <c r="A3262" s="67" t="s">
        <v>540</v>
      </c>
      <c r="B3262" s="7" t="s">
        <v>557</v>
      </c>
      <c r="C3262" s="8">
        <v>500000</v>
      </c>
      <c r="D3262" s="41">
        <v>650000</v>
      </c>
      <c r="E3262" s="9">
        <v>643809.63</v>
      </c>
      <c r="F3262" s="46" t="str">
        <f t="shared" si="194"/>
        <v> </v>
      </c>
      <c r="G3262" s="47">
        <f t="shared" si="195"/>
        <v>6190.369999999995</v>
      </c>
      <c r="H3262" s="50">
        <v>6190.37</v>
      </c>
    </row>
    <row r="3263" spans="1:8" ht="12.75">
      <c r="A3263" s="67" t="s">
        <v>541</v>
      </c>
      <c r="B3263" s="7" t="s">
        <v>558</v>
      </c>
      <c r="C3263" s="8">
        <v>2700000</v>
      </c>
      <c r="D3263" s="41">
        <v>3700000</v>
      </c>
      <c r="E3263" s="9">
        <v>3699235.12</v>
      </c>
      <c r="F3263" s="46" t="str">
        <f t="shared" si="194"/>
        <v> </v>
      </c>
      <c r="G3263" s="47">
        <f t="shared" si="195"/>
        <v>764.8799999998882</v>
      </c>
      <c r="H3263" s="50">
        <v>764.88</v>
      </c>
    </row>
    <row r="3264" spans="1:8" ht="12.75">
      <c r="A3264" s="67"/>
      <c r="B3264" s="15" t="s">
        <v>601</v>
      </c>
      <c r="C3264" s="8"/>
      <c r="D3264" s="44">
        <f>SUM(D3255:D3263)</f>
        <v>76311000</v>
      </c>
      <c r="E3264" s="22">
        <f>SUM(E3255:E3263)</f>
        <v>74917629.75999999</v>
      </c>
      <c r="F3264" s="22"/>
      <c r="G3264" s="61">
        <f>SUM(G3255:G3263)</f>
        <v>1393370.2400000007</v>
      </c>
      <c r="H3264" s="50">
        <f>SUM(H3255:H3263)</f>
        <v>1393370.2400000002</v>
      </c>
    </row>
    <row r="3265" spans="1:8" ht="12.75">
      <c r="A3265" s="27"/>
      <c r="B3265" s="3"/>
      <c r="C3265" s="1"/>
      <c r="D3265" s="45"/>
      <c r="E3265" s="4"/>
      <c r="F3265" s="4"/>
      <c r="G3265" s="4"/>
      <c r="H3265" s="50"/>
    </row>
    <row r="3266" spans="1:8" ht="12.75">
      <c r="A3266" s="67"/>
      <c r="B3266" s="7"/>
      <c r="C3266" s="8"/>
      <c r="D3266" s="41"/>
      <c r="E3266" s="9"/>
      <c r="F3266" s="9"/>
      <c r="G3266" s="78"/>
      <c r="H3266" s="50"/>
    </row>
    <row r="3267" spans="1:8" ht="12.75">
      <c r="A3267" s="67"/>
      <c r="B3267" s="17" t="s">
        <v>500</v>
      </c>
      <c r="C3267" s="8"/>
      <c r="D3267" s="41"/>
      <c r="E3267" s="9"/>
      <c r="F3267" s="9"/>
      <c r="G3267" s="78"/>
      <c r="H3267" s="50"/>
    </row>
    <row r="3268" spans="1:8" ht="12.75">
      <c r="A3268" s="67"/>
      <c r="B3268" s="17" t="s">
        <v>506</v>
      </c>
      <c r="C3268" s="8"/>
      <c r="D3268" s="41"/>
      <c r="E3268" s="9"/>
      <c r="F3268" s="9"/>
      <c r="G3268" s="78"/>
      <c r="H3268" s="50"/>
    </row>
    <row r="3269" spans="1:8" ht="12.75">
      <c r="A3269" s="67"/>
      <c r="B3269" s="17" t="s">
        <v>1481</v>
      </c>
      <c r="C3269" s="8"/>
      <c r="D3269" s="41"/>
      <c r="E3269" s="9"/>
      <c r="F3269" s="9"/>
      <c r="G3269" s="78"/>
      <c r="H3269" s="50"/>
    </row>
    <row r="3270" spans="1:8" ht="12.75">
      <c r="A3270" s="67"/>
      <c r="B3270" s="7"/>
      <c r="C3270" s="8"/>
      <c r="D3270" s="41"/>
      <c r="E3270" s="9"/>
      <c r="F3270" s="9"/>
      <c r="G3270" s="78"/>
      <c r="H3270" s="50"/>
    </row>
    <row r="3271" spans="1:8" ht="12.75">
      <c r="A3271" s="67"/>
      <c r="B3271" s="17" t="s">
        <v>755</v>
      </c>
      <c r="C3271" s="8"/>
      <c r="D3271" s="41"/>
      <c r="E3271" s="9"/>
      <c r="F3271" s="9"/>
      <c r="G3271" s="78"/>
      <c r="H3271" s="50"/>
    </row>
    <row r="3272" spans="1:8" ht="12.75">
      <c r="A3272" s="67"/>
      <c r="B3272" s="7"/>
      <c r="C3272" s="8"/>
      <c r="D3272" s="41"/>
      <c r="E3272" s="9"/>
      <c r="F3272" s="9"/>
      <c r="G3272" s="78"/>
      <c r="H3272" s="50"/>
    </row>
    <row r="3273" spans="1:8" ht="12.75">
      <c r="A3273" s="67"/>
      <c r="B3273" s="15" t="s">
        <v>598</v>
      </c>
      <c r="C3273" s="8"/>
      <c r="D3273" s="41">
        <f>D3264</f>
        <v>76311000</v>
      </c>
      <c r="E3273" s="9">
        <f>E3264</f>
        <v>74917629.75999999</v>
      </c>
      <c r="F3273" s="9"/>
      <c r="G3273" s="78">
        <f>G3264</f>
        <v>1393370.2400000007</v>
      </c>
      <c r="H3273" s="50">
        <f>H3264</f>
        <v>1393370.2400000002</v>
      </c>
    </row>
    <row r="3274" spans="1:8" ht="12.75">
      <c r="A3274" s="67"/>
      <c r="B3274" s="7"/>
      <c r="C3274" s="8"/>
      <c r="D3274" s="41"/>
      <c r="E3274" s="9"/>
      <c r="F3274" s="9"/>
      <c r="G3274" s="78"/>
      <c r="H3274" s="50"/>
    </row>
    <row r="3275" spans="1:8" ht="12.75">
      <c r="A3275" s="67"/>
      <c r="B3275" s="17" t="s">
        <v>599</v>
      </c>
      <c r="C3275" s="8"/>
      <c r="D3275" s="41"/>
      <c r="E3275" s="9"/>
      <c r="F3275" s="9"/>
      <c r="G3275" s="78"/>
      <c r="H3275" s="50"/>
    </row>
    <row r="3276" spans="1:8" ht="12.75">
      <c r="A3276" s="66" t="s">
        <v>1482</v>
      </c>
      <c r="B3276" s="7" t="s">
        <v>580</v>
      </c>
      <c r="C3276" s="8">
        <v>14286000</v>
      </c>
      <c r="D3276" s="41">
        <v>11116000</v>
      </c>
      <c r="E3276" s="9">
        <v>11077102.8</v>
      </c>
      <c r="F3276" s="46" t="str">
        <f aca="true" t="shared" si="196" ref="F3276:F3292">IF(E3276&gt;D3276,E3276-D3276," ")</f>
        <v> </v>
      </c>
      <c r="G3276" s="47">
        <f aca="true" t="shared" si="197" ref="G3276:G3292">IF(D3276&gt;E3276,D3276-E3276," ")</f>
        <v>38897.199999999255</v>
      </c>
      <c r="H3276" s="50">
        <v>38897.2</v>
      </c>
    </row>
    <row r="3277" spans="1:8" ht="12.75">
      <c r="A3277" s="67" t="s">
        <v>542</v>
      </c>
      <c r="B3277" s="7" t="s">
        <v>581</v>
      </c>
      <c r="C3277" s="8">
        <v>2000000</v>
      </c>
      <c r="D3277" s="41">
        <v>2600000</v>
      </c>
      <c r="E3277" s="9">
        <v>2544847.69</v>
      </c>
      <c r="F3277" s="46" t="str">
        <f t="shared" si="196"/>
        <v> </v>
      </c>
      <c r="G3277" s="47">
        <f t="shared" si="197"/>
        <v>55152.310000000056</v>
      </c>
      <c r="H3277" s="50">
        <v>55152.31</v>
      </c>
    </row>
    <row r="3278" spans="1:8" ht="12.75">
      <c r="A3278" s="67" t="s">
        <v>543</v>
      </c>
      <c r="B3278" s="7" t="s">
        <v>559</v>
      </c>
      <c r="C3278" s="8">
        <v>300000</v>
      </c>
      <c r="D3278" s="41">
        <v>360000</v>
      </c>
      <c r="E3278" s="9">
        <v>344505</v>
      </c>
      <c r="F3278" s="46" t="str">
        <f t="shared" si="196"/>
        <v> </v>
      </c>
      <c r="G3278" s="47">
        <f t="shared" si="197"/>
        <v>15495</v>
      </c>
      <c r="H3278" s="50">
        <v>15495</v>
      </c>
    </row>
    <row r="3279" spans="1:8" ht="12.75">
      <c r="A3279" s="67" t="s">
        <v>544</v>
      </c>
      <c r="B3279" s="7" t="s">
        <v>153</v>
      </c>
      <c r="C3279" s="8"/>
      <c r="D3279" s="41"/>
      <c r="E3279" s="9"/>
      <c r="F3279" s="46" t="str">
        <f t="shared" si="196"/>
        <v> </v>
      </c>
      <c r="G3279" s="47" t="str">
        <f t="shared" si="197"/>
        <v> </v>
      </c>
      <c r="H3279" s="50"/>
    </row>
    <row r="3280" spans="1:8" ht="12.75">
      <c r="A3280" s="67"/>
      <c r="B3280" s="7" t="s">
        <v>790</v>
      </c>
      <c r="C3280" s="8">
        <v>200000</v>
      </c>
      <c r="D3280" s="41">
        <v>350000</v>
      </c>
      <c r="E3280" s="9">
        <v>344745.22</v>
      </c>
      <c r="F3280" s="46" t="str">
        <f t="shared" si="196"/>
        <v> </v>
      </c>
      <c r="G3280" s="47">
        <f t="shared" si="197"/>
        <v>5254.780000000028</v>
      </c>
      <c r="H3280" s="50">
        <v>5254.78</v>
      </c>
    </row>
    <row r="3281" spans="1:8" ht="12.75">
      <c r="A3281" s="67" t="s">
        <v>545</v>
      </c>
      <c r="B3281" s="7" t="s">
        <v>561</v>
      </c>
      <c r="C3281" s="8">
        <v>125000</v>
      </c>
      <c r="D3281" s="41">
        <v>125000</v>
      </c>
      <c r="E3281" s="9">
        <v>122918</v>
      </c>
      <c r="F3281" s="46" t="str">
        <f t="shared" si="196"/>
        <v> </v>
      </c>
      <c r="G3281" s="47">
        <f t="shared" si="197"/>
        <v>2082</v>
      </c>
      <c r="H3281" s="50">
        <v>2082</v>
      </c>
    </row>
    <row r="3282" spans="1:8" ht="12.75">
      <c r="A3282" s="67" t="s">
        <v>546</v>
      </c>
      <c r="B3282" s="7" t="s">
        <v>562</v>
      </c>
      <c r="C3282" s="8">
        <v>1500000</v>
      </c>
      <c r="D3282" s="41">
        <v>1700000</v>
      </c>
      <c r="E3282" s="9">
        <v>1459351</v>
      </c>
      <c r="F3282" s="46" t="str">
        <f t="shared" si="196"/>
        <v> </v>
      </c>
      <c r="G3282" s="47">
        <f t="shared" si="197"/>
        <v>240649</v>
      </c>
      <c r="H3282" s="50">
        <v>240649</v>
      </c>
    </row>
    <row r="3283" spans="1:8" ht="12.75">
      <c r="A3283" s="67" t="s">
        <v>547</v>
      </c>
      <c r="B3283" s="7" t="s">
        <v>563</v>
      </c>
      <c r="C3283" s="8">
        <v>100000</v>
      </c>
      <c r="D3283" s="41">
        <v>130000</v>
      </c>
      <c r="E3283" s="9">
        <v>124962.7</v>
      </c>
      <c r="F3283" s="46" t="str">
        <f t="shared" si="196"/>
        <v> </v>
      </c>
      <c r="G3283" s="47">
        <f t="shared" si="197"/>
        <v>5037.300000000003</v>
      </c>
      <c r="H3283" s="50">
        <v>5037.3</v>
      </c>
    </row>
    <row r="3284" spans="1:8" ht="12.75">
      <c r="A3284" s="67" t="s">
        <v>548</v>
      </c>
      <c r="B3284" s="7" t="s">
        <v>564</v>
      </c>
      <c r="C3284" s="8">
        <v>270000</v>
      </c>
      <c r="D3284" s="41">
        <v>330000</v>
      </c>
      <c r="E3284" s="9">
        <v>315925.94</v>
      </c>
      <c r="F3284" s="46" t="str">
        <f t="shared" si="196"/>
        <v> </v>
      </c>
      <c r="G3284" s="47">
        <f t="shared" si="197"/>
        <v>14074.059999999998</v>
      </c>
      <c r="H3284" s="50">
        <v>14074.06</v>
      </c>
    </row>
    <row r="3285" spans="1:8" ht="12.75">
      <c r="A3285" s="67" t="s">
        <v>549</v>
      </c>
      <c r="B3285" s="7" t="s">
        <v>565</v>
      </c>
      <c r="C3285" s="8">
        <v>1500000</v>
      </c>
      <c r="D3285" s="41">
        <v>1650000</v>
      </c>
      <c r="E3285" s="9">
        <v>1489974.25</v>
      </c>
      <c r="F3285" s="46" t="str">
        <f t="shared" si="196"/>
        <v> </v>
      </c>
      <c r="G3285" s="47">
        <f t="shared" si="197"/>
        <v>160025.75</v>
      </c>
      <c r="H3285" s="50">
        <v>160025.75</v>
      </c>
    </row>
    <row r="3286" spans="1:8" ht="12.75">
      <c r="A3286" s="67" t="s">
        <v>551</v>
      </c>
      <c r="B3286" s="7" t="s">
        <v>567</v>
      </c>
      <c r="C3286" s="8">
        <v>100000</v>
      </c>
      <c r="D3286" s="41">
        <v>100000</v>
      </c>
      <c r="E3286" s="9">
        <v>0</v>
      </c>
      <c r="F3286" s="46" t="str">
        <f t="shared" si="196"/>
        <v> </v>
      </c>
      <c r="G3286" s="47">
        <f t="shared" si="197"/>
        <v>100000</v>
      </c>
      <c r="H3286" s="50">
        <v>100000</v>
      </c>
    </row>
    <row r="3287" spans="1:8" ht="12.75">
      <c r="A3287" s="67" t="s">
        <v>552</v>
      </c>
      <c r="B3287" s="7" t="s">
        <v>582</v>
      </c>
      <c r="C3287" s="8">
        <v>120000</v>
      </c>
      <c r="D3287" s="41">
        <v>170000</v>
      </c>
      <c r="E3287" s="9">
        <v>156252</v>
      </c>
      <c r="F3287" s="46" t="str">
        <f t="shared" si="196"/>
        <v> </v>
      </c>
      <c r="G3287" s="47">
        <f t="shared" si="197"/>
        <v>13748</v>
      </c>
      <c r="H3287" s="50">
        <v>13748</v>
      </c>
    </row>
    <row r="3288" spans="1:8" ht="12.75">
      <c r="A3288" s="67" t="s">
        <v>553</v>
      </c>
      <c r="B3288" s="7" t="s">
        <v>568</v>
      </c>
      <c r="C3288" s="8">
        <v>500000</v>
      </c>
      <c r="D3288" s="41">
        <v>600000</v>
      </c>
      <c r="E3288" s="9">
        <v>582763.27</v>
      </c>
      <c r="F3288" s="46" t="str">
        <f t="shared" si="196"/>
        <v> </v>
      </c>
      <c r="G3288" s="47">
        <f t="shared" si="197"/>
        <v>17236.72999999998</v>
      </c>
      <c r="H3288" s="50">
        <v>17236.73</v>
      </c>
    </row>
    <row r="3289" spans="1:8" ht="12.75">
      <c r="A3289" s="67" t="s">
        <v>157</v>
      </c>
      <c r="B3289" s="7" t="s">
        <v>158</v>
      </c>
      <c r="C3289" s="8"/>
      <c r="D3289" s="41"/>
      <c r="E3289" s="9"/>
      <c r="F3289" s="46" t="str">
        <f t="shared" si="196"/>
        <v> </v>
      </c>
      <c r="G3289" s="47" t="str">
        <f t="shared" si="197"/>
        <v> </v>
      </c>
      <c r="H3289" s="50"/>
    </row>
    <row r="3290" spans="1:8" ht="12.75">
      <c r="A3290" s="66"/>
      <c r="B3290" s="7" t="s">
        <v>159</v>
      </c>
      <c r="C3290" s="8">
        <v>6000000</v>
      </c>
      <c r="D3290" s="41">
        <v>6000000</v>
      </c>
      <c r="E3290" s="9">
        <v>6000000</v>
      </c>
      <c r="F3290" s="46" t="str">
        <f t="shared" si="196"/>
        <v> </v>
      </c>
      <c r="G3290" s="47" t="str">
        <f t="shared" si="197"/>
        <v> </v>
      </c>
      <c r="H3290" s="50">
        <v>0</v>
      </c>
    </row>
    <row r="3291" spans="1:8" ht="12.75">
      <c r="A3291" s="67" t="s">
        <v>592</v>
      </c>
      <c r="B3291" s="7" t="s">
        <v>1340</v>
      </c>
      <c r="C3291" s="8"/>
      <c r="D3291" s="41"/>
      <c r="E3291" s="9"/>
      <c r="F3291" s="46" t="str">
        <f t="shared" si="196"/>
        <v> </v>
      </c>
      <c r="G3291" s="47" t="str">
        <f t="shared" si="197"/>
        <v> </v>
      </c>
      <c r="H3291" s="50"/>
    </row>
    <row r="3292" spans="1:8" ht="12.75">
      <c r="A3292" s="67"/>
      <c r="B3292" s="7" t="s">
        <v>859</v>
      </c>
      <c r="C3292" s="8">
        <v>1750000</v>
      </c>
      <c r="D3292" s="41">
        <v>1750000</v>
      </c>
      <c r="E3292" s="9">
        <v>986976.72</v>
      </c>
      <c r="F3292" s="46" t="str">
        <f t="shared" si="196"/>
        <v> </v>
      </c>
      <c r="G3292" s="47">
        <f t="shared" si="197"/>
        <v>763023.28</v>
      </c>
      <c r="H3292" s="50">
        <v>763023.28</v>
      </c>
    </row>
    <row r="3293" spans="1:8" ht="12.75">
      <c r="A3293" s="66"/>
      <c r="B3293" s="7"/>
      <c r="C3293" s="8"/>
      <c r="D3293" s="41"/>
      <c r="E3293" s="9"/>
      <c r="F3293" s="9"/>
      <c r="G3293" s="78"/>
      <c r="H3293" s="50"/>
    </row>
    <row r="3294" spans="1:9" ht="12.75">
      <c r="A3294" s="64"/>
      <c r="B3294" s="14" t="s">
        <v>1299</v>
      </c>
      <c r="C3294" s="8">
        <v>104342000</v>
      </c>
      <c r="D3294" s="44">
        <f>SUM(D3273:D3293)</f>
        <v>103292000</v>
      </c>
      <c r="E3294" s="22">
        <f>SUM(E3273:E3293)</f>
        <v>100467954.34999998</v>
      </c>
      <c r="F3294" s="22"/>
      <c r="G3294" s="61">
        <f>SUM(G3273:G3293)</f>
        <v>2824045.6500000004</v>
      </c>
      <c r="H3294" s="73">
        <f>SUM(H3273:H3293)</f>
        <v>2824045.6500000004</v>
      </c>
      <c r="I3294" s="9">
        <v>100467954.35</v>
      </c>
    </row>
    <row r="3295" spans="1:8" ht="12.75">
      <c r="A3295" s="64"/>
      <c r="B3295" s="14"/>
      <c r="C3295" s="8"/>
      <c r="D3295" s="41"/>
      <c r="E3295" s="9"/>
      <c r="F3295" s="9"/>
      <c r="G3295" s="78"/>
      <c r="H3295" s="50"/>
    </row>
    <row r="3296" spans="1:8" ht="12.75">
      <c r="A3296" s="64"/>
      <c r="B3296" s="17" t="s">
        <v>501</v>
      </c>
      <c r="C3296" s="8"/>
      <c r="D3296" s="41"/>
      <c r="E3296" s="9"/>
      <c r="F3296" s="9"/>
      <c r="G3296" s="78"/>
      <c r="H3296" s="50"/>
    </row>
    <row r="3297" spans="1:8" ht="12.75">
      <c r="A3297" s="64"/>
      <c r="B3297" s="14"/>
      <c r="C3297" s="8"/>
      <c r="D3297" s="41"/>
      <c r="E3297" s="9"/>
      <c r="F3297" s="9"/>
      <c r="G3297" s="78"/>
      <c r="H3297" s="50"/>
    </row>
    <row r="3298" spans="1:8" ht="12.75">
      <c r="A3298" s="64"/>
      <c r="B3298" s="17" t="s">
        <v>1263</v>
      </c>
      <c r="C3298" s="8"/>
      <c r="D3298" s="41"/>
      <c r="E3298" s="9"/>
      <c r="F3298" s="9"/>
      <c r="G3298" s="78"/>
      <c r="H3298" s="50"/>
    </row>
    <row r="3299" spans="1:8" ht="12.75">
      <c r="A3299" s="66" t="s">
        <v>160</v>
      </c>
      <c r="B3299" s="7" t="s">
        <v>534</v>
      </c>
      <c r="C3299" s="8">
        <v>23565000</v>
      </c>
      <c r="D3299" s="41">
        <v>23015000</v>
      </c>
      <c r="E3299" s="9">
        <v>22189893.6</v>
      </c>
      <c r="F3299" s="46" t="str">
        <f>IF(E3299&gt;D3299,E3299-D3299," ")</f>
        <v> </v>
      </c>
      <c r="G3299" s="47">
        <f>IF(D3299&gt;E3299,D3299-E3299," ")</f>
        <v>825106.3999999985</v>
      </c>
      <c r="H3299" s="50">
        <v>825106.4</v>
      </c>
    </row>
    <row r="3300" spans="1:8" ht="12.75">
      <c r="A3300" s="66"/>
      <c r="B3300" s="7"/>
      <c r="C3300" s="8"/>
      <c r="D3300" s="41"/>
      <c r="E3300" s="9"/>
      <c r="F3300" s="9"/>
      <c r="G3300" s="78"/>
      <c r="H3300" s="50"/>
    </row>
    <row r="3301" spans="1:8" ht="12.75">
      <c r="A3301" s="66"/>
      <c r="B3301" s="17" t="s">
        <v>1264</v>
      </c>
      <c r="C3301" s="8"/>
      <c r="D3301" s="41"/>
      <c r="E3301" s="9"/>
      <c r="F3301" s="9"/>
      <c r="G3301" s="78"/>
      <c r="H3301" s="50"/>
    </row>
    <row r="3302" spans="1:8" ht="12.75">
      <c r="A3302" s="66" t="s">
        <v>161</v>
      </c>
      <c r="B3302" s="7" t="s">
        <v>555</v>
      </c>
      <c r="C3302" s="8">
        <v>2500000</v>
      </c>
      <c r="D3302" s="41">
        <v>3050000</v>
      </c>
      <c r="E3302" s="9">
        <v>3044870.11</v>
      </c>
      <c r="F3302" s="46" t="str">
        <f aca="true" t="shared" si="198" ref="F3302:F3318">IF(E3302&gt;D3302,E3302-D3302," ")</f>
        <v> </v>
      </c>
      <c r="G3302" s="47">
        <f aca="true" t="shared" si="199" ref="G3302:G3318">IF(D3302&gt;E3302,D3302-E3302," ")</f>
        <v>5129.89000000013</v>
      </c>
      <c r="H3302" s="50">
        <v>5129.89</v>
      </c>
    </row>
    <row r="3303" spans="1:8" ht="12.75">
      <c r="A3303" s="67" t="s">
        <v>1370</v>
      </c>
      <c r="B3303" s="7" t="s">
        <v>162</v>
      </c>
      <c r="C3303" s="8"/>
      <c r="D3303" s="41"/>
      <c r="E3303" s="9"/>
      <c r="F3303" s="46" t="str">
        <f t="shared" si="198"/>
        <v> </v>
      </c>
      <c r="G3303" s="47" t="str">
        <f t="shared" si="199"/>
        <v> </v>
      </c>
      <c r="H3303" s="50"/>
    </row>
    <row r="3304" spans="1:8" ht="12.75">
      <c r="A3304" s="66"/>
      <c r="B3304" s="7" t="s">
        <v>1380</v>
      </c>
      <c r="C3304" s="8">
        <v>500000</v>
      </c>
      <c r="D3304" s="41">
        <v>700000</v>
      </c>
      <c r="E3304" s="9">
        <v>617560</v>
      </c>
      <c r="F3304" s="46" t="str">
        <f t="shared" si="198"/>
        <v> </v>
      </c>
      <c r="G3304" s="47">
        <f t="shared" si="199"/>
        <v>82440</v>
      </c>
      <c r="H3304" s="50">
        <v>82440</v>
      </c>
    </row>
    <row r="3305" spans="1:8" ht="12.75">
      <c r="A3305" s="67" t="s">
        <v>539</v>
      </c>
      <c r="B3305" s="7" t="s">
        <v>556</v>
      </c>
      <c r="C3305" s="8">
        <v>400000</v>
      </c>
      <c r="D3305" s="41">
        <v>475000</v>
      </c>
      <c r="E3305" s="9">
        <v>425471.09</v>
      </c>
      <c r="F3305" s="46" t="str">
        <f t="shared" si="198"/>
        <v> </v>
      </c>
      <c r="G3305" s="47">
        <f t="shared" si="199"/>
        <v>49528.909999999974</v>
      </c>
      <c r="H3305" s="50">
        <v>49528.91</v>
      </c>
    </row>
    <row r="3306" spans="1:8" ht="12.75">
      <c r="A3306" s="67" t="s">
        <v>540</v>
      </c>
      <c r="B3306" s="7" t="s">
        <v>557</v>
      </c>
      <c r="C3306" s="8">
        <v>250000</v>
      </c>
      <c r="D3306" s="41">
        <v>250000</v>
      </c>
      <c r="E3306" s="9">
        <v>191753.36</v>
      </c>
      <c r="F3306" s="46" t="str">
        <f t="shared" si="198"/>
        <v> </v>
      </c>
      <c r="G3306" s="47">
        <f t="shared" si="199"/>
        <v>58246.640000000014</v>
      </c>
      <c r="H3306" s="50">
        <v>58246.64</v>
      </c>
    </row>
    <row r="3307" spans="1:8" ht="12.75">
      <c r="A3307" s="67" t="s">
        <v>542</v>
      </c>
      <c r="B3307" s="7" t="s">
        <v>581</v>
      </c>
      <c r="C3307" s="8">
        <v>900000</v>
      </c>
      <c r="D3307" s="41">
        <v>1300000</v>
      </c>
      <c r="E3307" s="9">
        <v>1266789.9</v>
      </c>
      <c r="F3307" s="46" t="str">
        <f t="shared" si="198"/>
        <v> </v>
      </c>
      <c r="G3307" s="47">
        <f t="shared" si="199"/>
        <v>33210.10000000009</v>
      </c>
      <c r="H3307" s="50">
        <v>33210.1</v>
      </c>
    </row>
    <row r="3308" spans="1:8" ht="12.75">
      <c r="A3308" s="67" t="s">
        <v>543</v>
      </c>
      <c r="B3308" s="7" t="s">
        <v>559</v>
      </c>
      <c r="C3308" s="8">
        <v>100000</v>
      </c>
      <c r="D3308" s="41">
        <v>150000</v>
      </c>
      <c r="E3308" s="9">
        <v>144629</v>
      </c>
      <c r="F3308" s="46" t="str">
        <f t="shared" si="198"/>
        <v> </v>
      </c>
      <c r="G3308" s="47">
        <f t="shared" si="199"/>
        <v>5371</v>
      </c>
      <c r="H3308" s="50">
        <v>5371</v>
      </c>
    </row>
    <row r="3309" spans="1:8" ht="12.75">
      <c r="A3309" s="67" t="s">
        <v>544</v>
      </c>
      <c r="B3309" s="7" t="s">
        <v>153</v>
      </c>
      <c r="C3309" s="8"/>
      <c r="D3309" s="41"/>
      <c r="E3309" s="9"/>
      <c r="F3309" s="46" t="str">
        <f t="shared" si="198"/>
        <v> </v>
      </c>
      <c r="G3309" s="47" t="str">
        <f t="shared" si="199"/>
        <v> </v>
      </c>
      <c r="H3309" s="50"/>
    </row>
    <row r="3310" spans="1:8" ht="12.75">
      <c r="A3310" s="67"/>
      <c r="B3310" s="7" t="s">
        <v>790</v>
      </c>
      <c r="C3310" s="8">
        <v>100000</v>
      </c>
      <c r="D3310" s="41">
        <v>140000</v>
      </c>
      <c r="E3310" s="9">
        <v>100756.65</v>
      </c>
      <c r="F3310" s="46" t="str">
        <f t="shared" si="198"/>
        <v> </v>
      </c>
      <c r="G3310" s="47">
        <f t="shared" si="199"/>
        <v>39243.350000000006</v>
      </c>
      <c r="H3310" s="50">
        <v>39243.35</v>
      </c>
    </row>
    <row r="3311" spans="1:8" ht="12.75">
      <c r="A3311" s="67" t="s">
        <v>578</v>
      </c>
      <c r="B3311" s="7" t="s">
        <v>560</v>
      </c>
      <c r="C3311" s="8">
        <v>70000</v>
      </c>
      <c r="D3311" s="41">
        <v>70000</v>
      </c>
      <c r="E3311" s="9">
        <v>0</v>
      </c>
      <c r="F3311" s="46" t="str">
        <f t="shared" si="198"/>
        <v> </v>
      </c>
      <c r="G3311" s="47">
        <f t="shared" si="199"/>
        <v>70000</v>
      </c>
      <c r="H3311" s="50">
        <v>70000</v>
      </c>
    </row>
    <row r="3312" spans="1:8" ht="12.75">
      <c r="A3312" s="67" t="s">
        <v>545</v>
      </c>
      <c r="B3312" s="7" t="s">
        <v>561</v>
      </c>
      <c r="C3312" s="8">
        <v>50000</v>
      </c>
      <c r="D3312" s="41">
        <v>75000</v>
      </c>
      <c r="E3312" s="9">
        <v>66180</v>
      </c>
      <c r="F3312" s="46" t="str">
        <f t="shared" si="198"/>
        <v> </v>
      </c>
      <c r="G3312" s="47">
        <f t="shared" si="199"/>
        <v>8820</v>
      </c>
      <c r="H3312" s="50">
        <v>8820</v>
      </c>
    </row>
    <row r="3313" spans="1:8" ht="12.75">
      <c r="A3313" s="67" t="s">
        <v>548</v>
      </c>
      <c r="B3313" s="7" t="s">
        <v>564</v>
      </c>
      <c r="C3313" s="8">
        <v>200000</v>
      </c>
      <c r="D3313" s="41">
        <v>200000</v>
      </c>
      <c r="E3313" s="9">
        <v>156212.12</v>
      </c>
      <c r="F3313" s="46" t="str">
        <f t="shared" si="198"/>
        <v> </v>
      </c>
      <c r="G3313" s="47">
        <f t="shared" si="199"/>
        <v>43787.880000000005</v>
      </c>
      <c r="H3313" s="50">
        <v>43787.88</v>
      </c>
    </row>
    <row r="3314" spans="1:8" ht="12.75">
      <c r="A3314" s="67" t="s">
        <v>549</v>
      </c>
      <c r="B3314" s="7" t="s">
        <v>565</v>
      </c>
      <c r="C3314" s="8">
        <v>100000</v>
      </c>
      <c r="D3314" s="41">
        <v>110000</v>
      </c>
      <c r="E3314" s="9">
        <v>103879.61</v>
      </c>
      <c r="F3314" s="46" t="str">
        <f t="shared" si="198"/>
        <v> </v>
      </c>
      <c r="G3314" s="47">
        <f t="shared" si="199"/>
        <v>6120.389999999999</v>
      </c>
      <c r="H3314" s="50">
        <v>6120.39</v>
      </c>
    </row>
    <row r="3315" spans="1:8" ht="12.75">
      <c r="A3315" s="67" t="s">
        <v>551</v>
      </c>
      <c r="B3315" s="7" t="s">
        <v>567</v>
      </c>
      <c r="C3315" s="8">
        <v>100000</v>
      </c>
      <c r="D3315" s="41">
        <v>100000</v>
      </c>
      <c r="E3315" s="9">
        <v>13200</v>
      </c>
      <c r="F3315" s="46" t="str">
        <f t="shared" si="198"/>
        <v> </v>
      </c>
      <c r="G3315" s="47">
        <f t="shared" si="199"/>
        <v>86800</v>
      </c>
      <c r="H3315" s="50">
        <v>86800</v>
      </c>
    </row>
    <row r="3316" spans="1:8" ht="12.75">
      <c r="A3316" s="67" t="s">
        <v>553</v>
      </c>
      <c r="B3316" s="7" t="s">
        <v>568</v>
      </c>
      <c r="C3316" s="8">
        <v>450000</v>
      </c>
      <c r="D3316" s="41">
        <v>500000</v>
      </c>
      <c r="E3316" s="9">
        <v>497802.5</v>
      </c>
      <c r="F3316" s="46" t="str">
        <f t="shared" si="198"/>
        <v> </v>
      </c>
      <c r="G3316" s="47">
        <f t="shared" si="199"/>
        <v>2197.5</v>
      </c>
      <c r="H3316" s="50">
        <v>2197.5</v>
      </c>
    </row>
    <row r="3317" spans="1:8" ht="12.75">
      <c r="A3317" s="67" t="s">
        <v>163</v>
      </c>
      <c r="B3317" s="7" t="s">
        <v>164</v>
      </c>
      <c r="C3317" s="8">
        <v>700000</v>
      </c>
      <c r="D3317" s="41">
        <v>700000</v>
      </c>
      <c r="E3317" s="9">
        <v>430659.5</v>
      </c>
      <c r="F3317" s="46" t="str">
        <f t="shared" si="198"/>
        <v> </v>
      </c>
      <c r="G3317" s="47">
        <f t="shared" si="199"/>
        <v>269340.5</v>
      </c>
      <c r="H3317" s="50">
        <v>269340.5</v>
      </c>
    </row>
    <row r="3318" spans="1:8" ht="12.75">
      <c r="A3318" s="67" t="s">
        <v>165</v>
      </c>
      <c r="B3318" s="7" t="s">
        <v>166</v>
      </c>
      <c r="C3318" s="8">
        <v>1100000</v>
      </c>
      <c r="D3318" s="41">
        <v>1300000</v>
      </c>
      <c r="E3318" s="9">
        <v>1182058.93</v>
      </c>
      <c r="F3318" s="46" t="str">
        <f t="shared" si="198"/>
        <v> </v>
      </c>
      <c r="G3318" s="47">
        <f t="shared" si="199"/>
        <v>117941.07000000007</v>
      </c>
      <c r="H3318" s="50">
        <v>117941.07</v>
      </c>
    </row>
    <row r="3319" spans="1:9" ht="12.75">
      <c r="A3319" s="66"/>
      <c r="B3319" s="14" t="s">
        <v>842</v>
      </c>
      <c r="C3319" s="8">
        <v>31085000</v>
      </c>
      <c r="D3319" s="42"/>
      <c r="E3319" s="23"/>
      <c r="F3319" s="23"/>
      <c r="G3319" s="79"/>
      <c r="H3319" s="71"/>
      <c r="I3319" s="9">
        <v>30431716.37</v>
      </c>
    </row>
    <row r="3320" spans="1:8" ht="12.75">
      <c r="A3320" s="66"/>
      <c r="B3320" s="14" t="s">
        <v>502</v>
      </c>
      <c r="C3320" s="8"/>
      <c r="D3320" s="43">
        <f>SUM(D3299:D3318)</f>
        <v>32135000</v>
      </c>
      <c r="E3320" s="21">
        <f>SUM(E3299:E3318)</f>
        <v>30431716.369999997</v>
      </c>
      <c r="F3320" s="21"/>
      <c r="G3320" s="80">
        <f>SUM(G3299:G3318)</f>
        <v>1703283.6299999985</v>
      </c>
      <c r="H3320" s="72">
        <f>SUM(H3299:H3318)</f>
        <v>1703283.6300000001</v>
      </c>
    </row>
    <row r="3321" spans="2:8" ht="12.75">
      <c r="B3321" s="54"/>
      <c r="C3321" s="1"/>
      <c r="D3321" s="45"/>
      <c r="E3321" s="4"/>
      <c r="F3321" s="4"/>
      <c r="G3321" s="4"/>
      <c r="H3321" s="50"/>
    </row>
    <row r="3322" spans="2:8" ht="12.75">
      <c r="B3322" s="54"/>
      <c r="C3322" s="1"/>
      <c r="D3322" s="45"/>
      <c r="E3322" s="4"/>
      <c r="F3322" s="4"/>
      <c r="G3322" s="4"/>
      <c r="H3322" s="50"/>
    </row>
    <row r="3323" spans="1:8" ht="12.75">
      <c r="A3323" s="66"/>
      <c r="B3323" s="14"/>
      <c r="C3323" s="8"/>
      <c r="D3323" s="41"/>
      <c r="E3323" s="9"/>
      <c r="F3323" s="9"/>
      <c r="G3323" s="78"/>
      <c r="H3323" s="50"/>
    </row>
    <row r="3324" spans="1:8" ht="12.75">
      <c r="A3324" s="66"/>
      <c r="B3324" s="17" t="s">
        <v>500</v>
      </c>
      <c r="C3324" s="8"/>
      <c r="D3324" s="41"/>
      <c r="E3324" s="9"/>
      <c r="F3324" s="9"/>
      <c r="G3324" s="78"/>
      <c r="H3324" s="50"/>
    </row>
    <row r="3325" spans="1:8" ht="12.75">
      <c r="A3325" s="66"/>
      <c r="B3325" s="17" t="s">
        <v>506</v>
      </c>
      <c r="C3325" s="8"/>
      <c r="D3325" s="41"/>
      <c r="E3325" s="9"/>
      <c r="F3325" s="9"/>
      <c r="G3325" s="78"/>
      <c r="H3325" s="50"/>
    </row>
    <row r="3326" spans="1:8" ht="12.75">
      <c r="A3326" s="66"/>
      <c r="B3326" s="17" t="s">
        <v>1481</v>
      </c>
      <c r="C3326" s="8"/>
      <c r="D3326" s="41"/>
      <c r="E3326" s="9"/>
      <c r="F3326" s="9"/>
      <c r="G3326" s="78"/>
      <c r="H3326" s="50"/>
    </row>
    <row r="3327" spans="1:8" ht="12.75">
      <c r="A3327" s="66"/>
      <c r="B3327" s="14"/>
      <c r="C3327" s="8"/>
      <c r="D3327" s="41"/>
      <c r="E3327" s="9"/>
      <c r="F3327" s="9"/>
      <c r="G3327" s="78"/>
      <c r="H3327" s="50"/>
    </row>
    <row r="3328" spans="1:8" ht="12.75">
      <c r="A3328" s="66"/>
      <c r="B3328" s="17" t="s">
        <v>503</v>
      </c>
      <c r="C3328" s="8"/>
      <c r="D3328" s="41"/>
      <c r="E3328" s="9"/>
      <c r="F3328" s="9"/>
      <c r="G3328" s="78"/>
      <c r="H3328" s="50"/>
    </row>
    <row r="3329" spans="1:8" ht="12.75">
      <c r="A3329" s="66"/>
      <c r="B3329" s="14"/>
      <c r="C3329" s="8"/>
      <c r="D3329" s="41"/>
      <c r="E3329" s="9"/>
      <c r="F3329" s="9"/>
      <c r="G3329" s="78"/>
      <c r="H3329" s="50"/>
    </row>
    <row r="3330" spans="1:8" ht="12.75">
      <c r="A3330" s="66"/>
      <c r="B3330" s="17" t="s">
        <v>1263</v>
      </c>
      <c r="C3330" s="8"/>
      <c r="D3330" s="41"/>
      <c r="E3330" s="9"/>
      <c r="F3330" s="9"/>
      <c r="G3330" s="78"/>
      <c r="H3330" s="50"/>
    </row>
    <row r="3331" spans="1:8" ht="12.75">
      <c r="A3331" s="66" t="s">
        <v>167</v>
      </c>
      <c r="B3331" s="7" t="s">
        <v>534</v>
      </c>
      <c r="C3331" s="8">
        <v>42655000</v>
      </c>
      <c r="D3331" s="41">
        <v>43255000</v>
      </c>
      <c r="E3331" s="9">
        <v>43666780.57</v>
      </c>
      <c r="F3331" s="46">
        <f>IF(E3331&gt;D3331,E3331-D3331," ")</f>
        <v>411780.5700000003</v>
      </c>
      <c r="G3331" s="47" t="str">
        <f>IF(D3331&gt;E3331,D3331-E3331," ")</f>
        <v> </v>
      </c>
      <c r="H3331" s="50">
        <v>-411780.57</v>
      </c>
    </row>
    <row r="3332" spans="1:8" ht="12.75">
      <c r="A3332" s="66"/>
      <c r="B3332" s="7"/>
      <c r="C3332" s="8"/>
      <c r="D3332" s="41"/>
      <c r="E3332" s="9"/>
      <c r="F3332" s="9"/>
      <c r="G3332" s="78"/>
      <c r="H3332" s="50"/>
    </row>
    <row r="3333" spans="1:8" ht="12.75">
      <c r="A3333" s="66"/>
      <c r="B3333" s="17" t="s">
        <v>1264</v>
      </c>
      <c r="C3333" s="8"/>
      <c r="D3333" s="41"/>
      <c r="E3333" s="9"/>
      <c r="F3333" s="9"/>
      <c r="G3333" s="78"/>
      <c r="H3333" s="50"/>
    </row>
    <row r="3334" spans="1:8" ht="12.75">
      <c r="A3334" s="66" t="s">
        <v>168</v>
      </c>
      <c r="B3334" s="7" t="s">
        <v>554</v>
      </c>
      <c r="C3334" s="8">
        <v>700000</v>
      </c>
      <c r="D3334" s="41">
        <v>375000</v>
      </c>
      <c r="E3334" s="9">
        <v>138111.82</v>
      </c>
      <c r="F3334" s="46" t="str">
        <f aca="true" t="shared" si="200" ref="F3334:F3356">IF(E3334&gt;D3334,E3334-D3334," ")</f>
        <v> </v>
      </c>
      <c r="G3334" s="47">
        <f aca="true" t="shared" si="201" ref="G3334:G3356">IF(D3334&gt;E3334,D3334-E3334," ")</f>
        <v>236888.18</v>
      </c>
      <c r="H3334" s="50">
        <v>236888.18</v>
      </c>
    </row>
    <row r="3335" spans="1:8" ht="12.75">
      <c r="A3335" s="67" t="s">
        <v>536</v>
      </c>
      <c r="B3335" s="7" t="s">
        <v>555</v>
      </c>
      <c r="C3335" s="8">
        <v>6000000</v>
      </c>
      <c r="D3335" s="41">
        <v>6000000</v>
      </c>
      <c r="E3335" s="9">
        <v>6672411.05</v>
      </c>
      <c r="F3335" s="46">
        <f t="shared" si="200"/>
        <v>672411.0499999998</v>
      </c>
      <c r="G3335" s="47" t="str">
        <f t="shared" si="201"/>
        <v> </v>
      </c>
      <c r="H3335" s="50">
        <v>-672411.05</v>
      </c>
    </row>
    <row r="3336" spans="1:8" ht="12.75">
      <c r="A3336" s="67" t="s">
        <v>538</v>
      </c>
      <c r="B3336" s="7" t="s">
        <v>579</v>
      </c>
      <c r="C3336" s="8">
        <v>15000</v>
      </c>
      <c r="D3336" s="41">
        <v>15000</v>
      </c>
      <c r="E3336" s="9">
        <v>15000</v>
      </c>
      <c r="F3336" s="46" t="str">
        <f t="shared" si="200"/>
        <v> </v>
      </c>
      <c r="G3336" s="47" t="str">
        <f t="shared" si="201"/>
        <v> </v>
      </c>
      <c r="H3336" s="50">
        <v>0</v>
      </c>
    </row>
    <row r="3337" spans="1:8" ht="12.75">
      <c r="A3337" s="67" t="s">
        <v>539</v>
      </c>
      <c r="B3337" s="7" t="s">
        <v>556</v>
      </c>
      <c r="C3337" s="8">
        <v>400000</v>
      </c>
      <c r="D3337" s="41">
        <v>400000</v>
      </c>
      <c r="E3337" s="9">
        <v>647044.94</v>
      </c>
      <c r="F3337" s="46">
        <f t="shared" si="200"/>
        <v>247044.93999999994</v>
      </c>
      <c r="G3337" s="47" t="str">
        <f t="shared" si="201"/>
        <v> </v>
      </c>
      <c r="H3337" s="50">
        <v>-247044.94</v>
      </c>
    </row>
    <row r="3338" spans="1:8" ht="12.75">
      <c r="A3338" s="67" t="s">
        <v>540</v>
      </c>
      <c r="B3338" s="7" t="s">
        <v>557</v>
      </c>
      <c r="C3338" s="8">
        <v>300000</v>
      </c>
      <c r="D3338" s="41">
        <v>375000</v>
      </c>
      <c r="E3338" s="9">
        <v>325887.59</v>
      </c>
      <c r="F3338" s="46" t="str">
        <f t="shared" si="200"/>
        <v> </v>
      </c>
      <c r="G3338" s="47">
        <f t="shared" si="201"/>
        <v>49112.409999999974</v>
      </c>
      <c r="H3338" s="50">
        <v>49112.41</v>
      </c>
    </row>
    <row r="3339" spans="1:8" ht="12.75">
      <c r="A3339" s="67" t="s">
        <v>541</v>
      </c>
      <c r="B3339" s="7" t="s">
        <v>558</v>
      </c>
      <c r="C3339" s="8">
        <v>1400000</v>
      </c>
      <c r="D3339" s="41">
        <v>1550000</v>
      </c>
      <c r="E3339" s="9">
        <v>1940339.37</v>
      </c>
      <c r="F3339" s="46">
        <f t="shared" si="200"/>
        <v>390339.3700000001</v>
      </c>
      <c r="G3339" s="47" t="str">
        <f t="shared" si="201"/>
        <v> </v>
      </c>
      <c r="H3339" s="50">
        <v>-390339.37</v>
      </c>
    </row>
    <row r="3340" spans="1:8" ht="12.75">
      <c r="A3340" s="67" t="s">
        <v>577</v>
      </c>
      <c r="B3340" s="7" t="s">
        <v>580</v>
      </c>
      <c r="C3340" s="8">
        <v>7200000</v>
      </c>
      <c r="D3340" s="41">
        <v>7000000</v>
      </c>
      <c r="E3340" s="9">
        <v>6491217.5</v>
      </c>
      <c r="F3340" s="46" t="str">
        <f t="shared" si="200"/>
        <v> </v>
      </c>
      <c r="G3340" s="47">
        <f t="shared" si="201"/>
        <v>508782.5</v>
      </c>
      <c r="H3340" s="50">
        <v>508782.5</v>
      </c>
    </row>
    <row r="3341" spans="1:8" ht="12.75">
      <c r="A3341" s="67" t="s">
        <v>542</v>
      </c>
      <c r="B3341" s="7" t="s">
        <v>581</v>
      </c>
      <c r="C3341" s="8">
        <v>950000</v>
      </c>
      <c r="D3341" s="41">
        <v>950000</v>
      </c>
      <c r="E3341" s="9">
        <v>1948631.98</v>
      </c>
      <c r="F3341" s="46">
        <f t="shared" si="200"/>
        <v>998631.98</v>
      </c>
      <c r="G3341" s="47" t="str">
        <f t="shared" si="201"/>
        <v> </v>
      </c>
      <c r="H3341" s="50">
        <v>-998631.98</v>
      </c>
    </row>
    <row r="3342" spans="1:8" ht="12.75">
      <c r="A3342" s="67" t="s">
        <v>169</v>
      </c>
      <c r="B3342" s="7" t="s">
        <v>559</v>
      </c>
      <c r="C3342" s="8">
        <v>400000</v>
      </c>
      <c r="D3342" s="41">
        <v>482000</v>
      </c>
      <c r="E3342" s="9">
        <v>380486.79</v>
      </c>
      <c r="F3342" s="46" t="str">
        <f t="shared" si="200"/>
        <v> </v>
      </c>
      <c r="G3342" s="47">
        <f t="shared" si="201"/>
        <v>101513.21000000002</v>
      </c>
      <c r="H3342" s="50">
        <v>101513.21</v>
      </c>
    </row>
    <row r="3343" spans="1:8" ht="12.75">
      <c r="A3343" s="67" t="s">
        <v>544</v>
      </c>
      <c r="B3343" s="7" t="s">
        <v>153</v>
      </c>
      <c r="C3343" s="8"/>
      <c r="D3343" s="41"/>
      <c r="E3343" s="9"/>
      <c r="F3343" s="46" t="str">
        <f t="shared" si="200"/>
        <v> </v>
      </c>
      <c r="G3343" s="47" t="str">
        <f t="shared" si="201"/>
        <v> </v>
      </c>
      <c r="H3343" s="50"/>
    </row>
    <row r="3344" spans="1:8" ht="12.75">
      <c r="A3344" s="67"/>
      <c r="B3344" s="7" t="s">
        <v>790</v>
      </c>
      <c r="C3344" s="8">
        <v>775000</v>
      </c>
      <c r="D3344" s="41">
        <v>1025000</v>
      </c>
      <c r="E3344" s="9">
        <v>895666.05</v>
      </c>
      <c r="F3344" s="46" t="str">
        <f t="shared" si="200"/>
        <v> </v>
      </c>
      <c r="G3344" s="47">
        <f t="shared" si="201"/>
        <v>129333.94999999995</v>
      </c>
      <c r="H3344" s="50">
        <v>129333.95</v>
      </c>
    </row>
    <row r="3345" spans="1:8" ht="12.75">
      <c r="A3345" s="67" t="s">
        <v>578</v>
      </c>
      <c r="B3345" s="7" t="s">
        <v>560</v>
      </c>
      <c r="C3345" s="8">
        <v>150000</v>
      </c>
      <c r="D3345" s="41">
        <v>150000</v>
      </c>
      <c r="E3345" s="9">
        <v>107716.44</v>
      </c>
      <c r="F3345" s="46" t="str">
        <f t="shared" si="200"/>
        <v> </v>
      </c>
      <c r="G3345" s="47">
        <f t="shared" si="201"/>
        <v>42283.56</v>
      </c>
      <c r="H3345" s="50">
        <v>42283.56</v>
      </c>
    </row>
    <row r="3346" spans="1:8" ht="12.75">
      <c r="A3346" s="67" t="s">
        <v>545</v>
      </c>
      <c r="B3346" s="7" t="s">
        <v>561</v>
      </c>
      <c r="C3346" s="8">
        <v>300000</v>
      </c>
      <c r="D3346" s="41">
        <v>271700</v>
      </c>
      <c r="E3346" s="9">
        <v>222947</v>
      </c>
      <c r="F3346" s="46" t="str">
        <f t="shared" si="200"/>
        <v> </v>
      </c>
      <c r="G3346" s="47">
        <f t="shared" si="201"/>
        <v>48753</v>
      </c>
      <c r="H3346" s="50">
        <v>48753</v>
      </c>
    </row>
    <row r="3347" spans="1:8" ht="12.75">
      <c r="A3347" s="67" t="s">
        <v>546</v>
      </c>
      <c r="B3347" s="7" t="s">
        <v>562</v>
      </c>
      <c r="C3347" s="8">
        <v>900000</v>
      </c>
      <c r="D3347" s="41">
        <v>1100000</v>
      </c>
      <c r="E3347" s="9">
        <v>1268757.85</v>
      </c>
      <c r="F3347" s="46">
        <f t="shared" si="200"/>
        <v>168757.8500000001</v>
      </c>
      <c r="G3347" s="47" t="str">
        <f t="shared" si="201"/>
        <v> </v>
      </c>
      <c r="H3347" s="50">
        <v>-168757.85</v>
      </c>
    </row>
    <row r="3348" spans="1:8" ht="12.75">
      <c r="A3348" s="67" t="s">
        <v>547</v>
      </c>
      <c r="B3348" s="7" t="s">
        <v>563</v>
      </c>
      <c r="C3348" s="8">
        <v>145000</v>
      </c>
      <c r="D3348" s="41">
        <v>148300</v>
      </c>
      <c r="E3348" s="9">
        <v>148261</v>
      </c>
      <c r="F3348" s="46" t="str">
        <f t="shared" si="200"/>
        <v> </v>
      </c>
      <c r="G3348" s="47">
        <f t="shared" si="201"/>
        <v>39</v>
      </c>
      <c r="H3348" s="50">
        <v>39</v>
      </c>
    </row>
    <row r="3349" spans="1:8" ht="12.75">
      <c r="A3349" s="67" t="s">
        <v>548</v>
      </c>
      <c r="B3349" s="7" t="s">
        <v>564</v>
      </c>
      <c r="C3349" s="8">
        <v>900000</v>
      </c>
      <c r="D3349" s="41">
        <v>650000</v>
      </c>
      <c r="E3349" s="9">
        <v>581938.75</v>
      </c>
      <c r="F3349" s="46" t="str">
        <f t="shared" si="200"/>
        <v> </v>
      </c>
      <c r="G3349" s="47">
        <f t="shared" si="201"/>
        <v>68061.25</v>
      </c>
      <c r="H3349" s="50">
        <v>68061.25</v>
      </c>
    </row>
    <row r="3350" spans="1:8" ht="12.75">
      <c r="A3350" s="67" t="s">
        <v>549</v>
      </c>
      <c r="B3350" s="7" t="s">
        <v>565</v>
      </c>
      <c r="C3350" s="8">
        <v>230000</v>
      </c>
      <c r="D3350" s="41">
        <v>209000</v>
      </c>
      <c r="E3350" s="9">
        <v>203740</v>
      </c>
      <c r="F3350" s="46" t="str">
        <f t="shared" si="200"/>
        <v> </v>
      </c>
      <c r="G3350" s="47">
        <f t="shared" si="201"/>
        <v>5260</v>
      </c>
      <c r="H3350" s="50">
        <v>5260</v>
      </c>
    </row>
    <row r="3351" spans="1:8" ht="12.75">
      <c r="A3351" s="67" t="s">
        <v>551</v>
      </c>
      <c r="B3351" s="7" t="s">
        <v>567</v>
      </c>
      <c r="C3351" s="8">
        <v>200000</v>
      </c>
      <c r="D3351" s="41">
        <v>30000</v>
      </c>
      <c r="E3351" s="9">
        <v>22111.09</v>
      </c>
      <c r="F3351" s="46" t="str">
        <f t="shared" si="200"/>
        <v> </v>
      </c>
      <c r="G3351" s="47">
        <f t="shared" si="201"/>
        <v>7888.91</v>
      </c>
      <c r="H3351" s="50">
        <v>7888.91</v>
      </c>
    </row>
    <row r="3352" spans="1:8" ht="12.75">
      <c r="A3352" s="67" t="s">
        <v>552</v>
      </c>
      <c r="B3352" s="7" t="s">
        <v>582</v>
      </c>
      <c r="C3352" s="8">
        <v>65000</v>
      </c>
      <c r="D3352" s="41">
        <v>106000</v>
      </c>
      <c r="E3352" s="9">
        <v>148877.25</v>
      </c>
      <c r="F3352" s="46">
        <f t="shared" si="200"/>
        <v>42877.25</v>
      </c>
      <c r="G3352" s="47" t="str">
        <f t="shared" si="201"/>
        <v> </v>
      </c>
      <c r="H3352" s="50">
        <v>-42877.25</v>
      </c>
    </row>
    <row r="3353" spans="1:8" ht="12.75">
      <c r="A3353" s="67" t="s">
        <v>553</v>
      </c>
      <c r="B3353" s="7" t="s">
        <v>568</v>
      </c>
      <c r="C3353" s="8">
        <v>720000</v>
      </c>
      <c r="D3353" s="41">
        <v>720000</v>
      </c>
      <c r="E3353" s="9">
        <v>918245.33</v>
      </c>
      <c r="F3353" s="46">
        <f t="shared" si="200"/>
        <v>198245.32999999996</v>
      </c>
      <c r="G3353" s="47" t="str">
        <f t="shared" si="201"/>
        <v> </v>
      </c>
      <c r="H3353" s="50">
        <v>-198245.33</v>
      </c>
    </row>
    <row r="3354" spans="1:8" ht="12.75">
      <c r="A3354" s="67" t="s">
        <v>170</v>
      </c>
      <c r="B3354" s="7" t="s">
        <v>171</v>
      </c>
      <c r="C3354" s="8">
        <v>400000</v>
      </c>
      <c r="D3354" s="41">
        <v>600000</v>
      </c>
      <c r="E3354" s="9">
        <v>1100197.34</v>
      </c>
      <c r="F3354" s="46">
        <f t="shared" si="200"/>
        <v>500197.3400000001</v>
      </c>
      <c r="G3354" s="47" t="str">
        <f t="shared" si="201"/>
        <v> </v>
      </c>
      <c r="H3354" s="50">
        <v>-500197.34</v>
      </c>
    </row>
    <row r="3355" spans="1:8" ht="12.75">
      <c r="A3355" s="67" t="s">
        <v>592</v>
      </c>
      <c r="B3355" s="7" t="s">
        <v>1340</v>
      </c>
      <c r="C3355" s="8"/>
      <c r="D3355" s="41"/>
      <c r="E3355" s="9"/>
      <c r="F3355" s="46" t="str">
        <f t="shared" si="200"/>
        <v> </v>
      </c>
      <c r="G3355" s="47" t="str">
        <f t="shared" si="201"/>
        <v> </v>
      </c>
      <c r="H3355" s="50"/>
    </row>
    <row r="3356" spans="1:8" ht="12.75">
      <c r="A3356" s="66"/>
      <c r="B3356" s="7" t="s">
        <v>859</v>
      </c>
      <c r="C3356" s="8">
        <v>150000</v>
      </c>
      <c r="D3356" s="41">
        <v>143000</v>
      </c>
      <c r="E3356" s="9">
        <v>142350</v>
      </c>
      <c r="F3356" s="46" t="str">
        <f t="shared" si="200"/>
        <v> </v>
      </c>
      <c r="G3356" s="47">
        <f t="shared" si="201"/>
        <v>650</v>
      </c>
      <c r="H3356" s="50">
        <v>650</v>
      </c>
    </row>
    <row r="3357" spans="1:8" ht="12.75">
      <c r="A3357" s="66"/>
      <c r="B3357" s="7"/>
      <c r="C3357" s="8"/>
      <c r="D3357" s="41"/>
      <c r="E3357" s="9"/>
      <c r="F3357" s="9"/>
      <c r="G3357" s="78"/>
      <c r="H3357" s="50"/>
    </row>
    <row r="3358" spans="1:9" ht="12.75">
      <c r="A3358" s="66"/>
      <c r="B3358" s="14" t="s">
        <v>504</v>
      </c>
      <c r="C3358" s="8">
        <v>64955000</v>
      </c>
      <c r="D3358" s="42"/>
      <c r="E3358" s="23"/>
      <c r="F3358" s="23"/>
      <c r="G3358" s="79"/>
      <c r="H3358" s="71"/>
      <c r="I3358" s="9">
        <v>67986719.71</v>
      </c>
    </row>
    <row r="3359" spans="1:9" ht="12.75">
      <c r="A3359" s="66"/>
      <c r="B3359" s="14" t="s">
        <v>505</v>
      </c>
      <c r="C3359" s="8"/>
      <c r="D3359" s="43">
        <f>SUM(D3331:D3357)</f>
        <v>65555000</v>
      </c>
      <c r="E3359" s="21">
        <f>SUM(E3331:E3357)</f>
        <v>67986719.71</v>
      </c>
      <c r="F3359" s="21">
        <f>SUM(F3331:F3357)</f>
        <v>3630285.6800000006</v>
      </c>
      <c r="G3359" s="80">
        <f>SUM(G3331:G3357)</f>
        <v>1198565.97</v>
      </c>
      <c r="H3359" s="72">
        <f>SUM(H3331:H3357)</f>
        <v>-2431719.7100000004</v>
      </c>
      <c r="I3359" s="9"/>
    </row>
    <row r="3360" spans="1:9" ht="12.75">
      <c r="A3360" s="64"/>
      <c r="B3360" s="14" t="s">
        <v>172</v>
      </c>
      <c r="C3360" s="8">
        <v>200382000</v>
      </c>
      <c r="D3360" s="42"/>
      <c r="E3360" s="23"/>
      <c r="F3360" s="23"/>
      <c r="G3360" s="79"/>
      <c r="H3360" s="71"/>
      <c r="I3360" s="9">
        <v>198886390.43</v>
      </c>
    </row>
    <row r="3361" spans="1:8" ht="12.75">
      <c r="A3361" s="64"/>
      <c r="B3361" s="14" t="s">
        <v>173</v>
      </c>
      <c r="C3361" s="8"/>
      <c r="D3361" s="41"/>
      <c r="E3361" s="9"/>
      <c r="F3361" s="9"/>
      <c r="G3361" s="78"/>
      <c r="H3361" s="50"/>
    </row>
    <row r="3362" spans="1:8" ht="12.75">
      <c r="A3362" s="64"/>
      <c r="B3362" s="14" t="s">
        <v>174</v>
      </c>
      <c r="C3362" s="8"/>
      <c r="D3362" s="43">
        <f>D3294+D3320+D3359</f>
        <v>200982000</v>
      </c>
      <c r="E3362" s="21">
        <f>E3294+E3320+E3359</f>
        <v>198886390.42999995</v>
      </c>
      <c r="F3362" s="21">
        <f>F3294+F3320+F3359</f>
        <v>3630285.6800000006</v>
      </c>
      <c r="G3362" s="80">
        <f>G3294+G3320+G3359</f>
        <v>5725895.249999999</v>
      </c>
      <c r="H3362" s="72">
        <f>H3294+H3320+H3359</f>
        <v>2095609.5699999998</v>
      </c>
    </row>
    <row r="3363" spans="1:8" ht="12.75">
      <c r="A3363" s="64"/>
      <c r="B3363" s="15" t="s">
        <v>1265</v>
      </c>
      <c r="C3363" s="8"/>
      <c r="D3363" s="41"/>
      <c r="E3363" s="9"/>
      <c r="F3363" s="56" t="str">
        <f>IF(E3362&gt;D3362,E3362-D3362," ")</f>
        <v> </v>
      </c>
      <c r="G3363" s="82">
        <f>IF(D3362&gt;E3362,D3362-E3362," ")</f>
        <v>2095609.5700000525</v>
      </c>
      <c r="H3363" s="50">
        <f>F3362-G3362</f>
        <v>-2095609.5699999984</v>
      </c>
    </row>
    <row r="3364" spans="1:8" ht="12.75">
      <c r="A3364" s="64"/>
      <c r="B3364" s="7"/>
      <c r="C3364" s="8"/>
      <c r="D3364" s="41"/>
      <c r="E3364" s="9"/>
      <c r="F3364" s="9"/>
      <c r="G3364" s="78"/>
      <c r="H3364" s="50"/>
    </row>
    <row r="3365" spans="1:8" ht="12.75">
      <c r="A3365" s="64"/>
      <c r="B3365" s="17" t="s">
        <v>1776</v>
      </c>
      <c r="C3365" s="8"/>
      <c r="D3365" s="41"/>
      <c r="E3365" s="9"/>
      <c r="F3365" s="9"/>
      <c r="G3365" s="78"/>
      <c r="H3365" s="50"/>
    </row>
    <row r="3366" spans="1:8" ht="12.75">
      <c r="A3366" s="64"/>
      <c r="B3366" s="17" t="s">
        <v>507</v>
      </c>
      <c r="C3366" s="8"/>
      <c r="D3366" s="41"/>
      <c r="E3366" s="9"/>
      <c r="F3366" s="9"/>
      <c r="G3366" s="78"/>
      <c r="H3366" s="50"/>
    </row>
    <row r="3367" spans="1:8" ht="12.75">
      <c r="A3367" s="64"/>
      <c r="B3367" s="17" t="s">
        <v>508</v>
      </c>
      <c r="C3367" s="8"/>
      <c r="D3367" s="41"/>
      <c r="E3367" s="9"/>
      <c r="F3367" s="9"/>
      <c r="G3367" s="78"/>
      <c r="H3367" s="50"/>
    </row>
    <row r="3368" spans="1:8" ht="12.75">
      <c r="A3368" s="64"/>
      <c r="B3368" s="7"/>
      <c r="C3368" s="8"/>
      <c r="D3368" s="41"/>
      <c r="E3368" s="9"/>
      <c r="F3368" s="9"/>
      <c r="G3368" s="78"/>
      <c r="H3368" s="50"/>
    </row>
    <row r="3369" spans="1:8" ht="12.75">
      <c r="A3369" s="64"/>
      <c r="B3369" s="17" t="s">
        <v>1282</v>
      </c>
      <c r="C3369" s="8"/>
      <c r="D3369" s="41"/>
      <c r="E3369" s="9"/>
      <c r="F3369" s="9"/>
      <c r="G3369" s="78"/>
      <c r="H3369" s="50"/>
    </row>
    <row r="3370" spans="1:8" ht="12.75">
      <c r="A3370" s="64"/>
      <c r="B3370" s="7"/>
      <c r="C3370" s="8"/>
      <c r="D3370" s="41"/>
      <c r="E3370" s="9"/>
      <c r="F3370" s="9"/>
      <c r="G3370" s="78"/>
      <c r="H3370" s="50"/>
    </row>
    <row r="3371" spans="1:8" ht="12.75">
      <c r="A3371" s="64"/>
      <c r="B3371" s="17" t="s">
        <v>1263</v>
      </c>
      <c r="C3371" s="8"/>
      <c r="D3371" s="41"/>
      <c r="E3371" s="9"/>
      <c r="F3371" s="9"/>
      <c r="G3371" s="78"/>
      <c r="H3371" s="50"/>
    </row>
    <row r="3372" spans="1:8" ht="12.75">
      <c r="A3372" s="66" t="s">
        <v>175</v>
      </c>
      <c r="B3372" s="7" t="s">
        <v>534</v>
      </c>
      <c r="C3372" s="8">
        <v>57970000</v>
      </c>
      <c r="D3372" s="41">
        <v>55261000</v>
      </c>
      <c r="E3372" s="9">
        <v>55019873.16</v>
      </c>
      <c r="F3372" s="46" t="str">
        <f>IF(E3372&gt;D3372,E3372-D3372," ")</f>
        <v> </v>
      </c>
      <c r="G3372" s="47">
        <f>IF(D3372&gt;E3372,D3372-E3372," ")</f>
        <v>241126.84000000358</v>
      </c>
      <c r="H3372" s="50">
        <v>241126.84</v>
      </c>
    </row>
    <row r="3373" spans="1:8" ht="12.75">
      <c r="A3373" s="64"/>
      <c r="B3373" s="7"/>
      <c r="C3373" s="8"/>
      <c r="D3373" s="41"/>
      <c r="E3373" s="9"/>
      <c r="F3373" s="9"/>
      <c r="G3373" s="78"/>
      <c r="H3373" s="50"/>
    </row>
    <row r="3374" spans="1:8" ht="12.75">
      <c r="A3374" s="64"/>
      <c r="B3374" s="17" t="s">
        <v>1264</v>
      </c>
      <c r="C3374" s="8"/>
      <c r="D3374" s="41"/>
      <c r="E3374" s="9"/>
      <c r="F3374" s="9"/>
      <c r="G3374" s="78"/>
      <c r="H3374" s="50"/>
    </row>
    <row r="3375" spans="1:8" ht="12.75">
      <c r="A3375" s="66" t="s">
        <v>176</v>
      </c>
      <c r="B3375" s="7" t="s">
        <v>554</v>
      </c>
      <c r="C3375" s="8">
        <v>170000</v>
      </c>
      <c r="D3375" s="41">
        <v>170000</v>
      </c>
      <c r="E3375" s="9">
        <v>157093</v>
      </c>
      <c r="F3375" s="46" t="str">
        <f>IF(E3375&gt;D3375,E3375-D3375," ")</f>
        <v> </v>
      </c>
      <c r="G3375" s="47">
        <f>IF(D3375&gt;E3375,D3375-E3375," ")</f>
        <v>12907</v>
      </c>
      <c r="H3375" s="50">
        <v>12907</v>
      </c>
    </row>
    <row r="3376" spans="1:8" ht="12.75">
      <c r="A3376" s="67" t="s">
        <v>536</v>
      </c>
      <c r="B3376" s="7" t="s">
        <v>555</v>
      </c>
      <c r="C3376" s="8">
        <v>8700000</v>
      </c>
      <c r="D3376" s="41">
        <v>8700000</v>
      </c>
      <c r="E3376" s="9">
        <v>10418366.41</v>
      </c>
      <c r="F3376" s="46">
        <f>IF(E3376&gt;D3376,E3376-D3376," ")</f>
        <v>1718366.4100000001</v>
      </c>
      <c r="G3376" s="47" t="str">
        <f>IF(D3376&gt;E3376,D3376-E3376," ")</f>
        <v> </v>
      </c>
      <c r="H3376" s="50">
        <v>-1718366.41</v>
      </c>
    </row>
    <row r="3377" spans="1:8" ht="12.75">
      <c r="A3377" s="67" t="s">
        <v>538</v>
      </c>
      <c r="B3377" s="7" t="s">
        <v>579</v>
      </c>
      <c r="C3377" s="8">
        <v>20000</v>
      </c>
      <c r="D3377" s="41">
        <v>20000</v>
      </c>
      <c r="E3377" s="9">
        <v>19758.75</v>
      </c>
      <c r="F3377" s="46" t="str">
        <f>IF(E3377&gt;D3377,E3377-D3377," ")</f>
        <v> </v>
      </c>
      <c r="G3377" s="47">
        <f>IF(D3377&gt;E3377,D3377-E3377," ")</f>
        <v>241.25</v>
      </c>
      <c r="H3377" s="50">
        <v>241.25</v>
      </c>
    </row>
    <row r="3378" spans="1:8" ht="12.75">
      <c r="A3378" s="67"/>
      <c r="B3378" s="15" t="s">
        <v>601</v>
      </c>
      <c r="C3378" s="8"/>
      <c r="D3378" s="44">
        <f>SUM(D3372:D3377)</f>
        <v>64151000</v>
      </c>
      <c r="E3378" s="22">
        <f>SUM(E3372:E3377)</f>
        <v>65615091.31999999</v>
      </c>
      <c r="F3378" s="22">
        <f>SUM(F3372:F3377)</f>
        <v>1718366.4100000001</v>
      </c>
      <c r="G3378" s="61">
        <f>SUM(G3372:G3377)</f>
        <v>254275.09000000358</v>
      </c>
      <c r="H3378" s="50">
        <f>SUM(H3372:H3377)</f>
        <v>-1464091.3199999998</v>
      </c>
    </row>
    <row r="3379" spans="1:8" ht="12.75">
      <c r="A3379" s="27"/>
      <c r="B3379" s="3"/>
      <c r="C3379" s="1"/>
      <c r="D3379" s="45"/>
      <c r="E3379" s="4"/>
      <c r="F3379" s="4"/>
      <c r="G3379" s="4"/>
      <c r="H3379" s="50"/>
    </row>
    <row r="3380" spans="1:8" ht="12.75">
      <c r="A3380" s="67"/>
      <c r="B3380" s="7"/>
      <c r="C3380" s="8"/>
      <c r="D3380" s="41"/>
      <c r="E3380" s="9"/>
      <c r="F3380" s="9"/>
      <c r="G3380" s="78"/>
      <c r="H3380" s="50"/>
    </row>
    <row r="3381" spans="1:8" ht="12.75">
      <c r="A3381" s="67"/>
      <c r="B3381" s="17" t="s">
        <v>1776</v>
      </c>
      <c r="C3381" s="8"/>
      <c r="D3381" s="41"/>
      <c r="E3381" s="9"/>
      <c r="F3381" s="9"/>
      <c r="G3381" s="78"/>
      <c r="H3381" s="50"/>
    </row>
    <row r="3382" spans="1:8" ht="12.75">
      <c r="A3382" s="67"/>
      <c r="B3382" s="17" t="s">
        <v>507</v>
      </c>
      <c r="C3382" s="8"/>
      <c r="D3382" s="41"/>
      <c r="E3382" s="9"/>
      <c r="F3382" s="9"/>
      <c r="G3382" s="78"/>
      <c r="H3382" s="50"/>
    </row>
    <row r="3383" spans="1:8" ht="12.75">
      <c r="A3383" s="67"/>
      <c r="B3383" s="17" t="s">
        <v>1483</v>
      </c>
      <c r="C3383" s="8"/>
      <c r="D3383" s="41"/>
      <c r="E3383" s="9"/>
      <c r="F3383" s="9"/>
      <c r="G3383" s="78"/>
      <c r="H3383" s="50"/>
    </row>
    <row r="3384" spans="1:8" ht="12.75">
      <c r="A3384" s="67"/>
      <c r="B3384" s="7"/>
      <c r="C3384" s="8"/>
      <c r="D3384" s="41"/>
      <c r="E3384" s="9"/>
      <c r="F3384" s="9"/>
      <c r="G3384" s="78"/>
      <c r="H3384" s="50"/>
    </row>
    <row r="3385" spans="1:8" ht="12.75">
      <c r="A3385" s="67"/>
      <c r="B3385" s="17" t="s">
        <v>755</v>
      </c>
      <c r="C3385" s="8"/>
      <c r="D3385" s="41"/>
      <c r="E3385" s="9"/>
      <c r="F3385" s="9"/>
      <c r="G3385" s="78"/>
      <c r="H3385" s="50"/>
    </row>
    <row r="3386" spans="1:8" ht="12.75">
      <c r="A3386" s="67"/>
      <c r="B3386" s="17"/>
      <c r="C3386" s="8"/>
      <c r="D3386" s="41"/>
      <c r="E3386" s="9"/>
      <c r="F3386" s="9"/>
      <c r="G3386" s="78"/>
      <c r="H3386" s="50"/>
    </row>
    <row r="3387" spans="1:8" ht="12.75">
      <c r="A3387" s="67"/>
      <c r="B3387" s="15" t="s">
        <v>598</v>
      </c>
      <c r="C3387" s="8"/>
      <c r="D3387" s="41">
        <f>D3378</f>
        <v>64151000</v>
      </c>
      <c r="E3387" s="9">
        <f>E3378</f>
        <v>65615091.31999999</v>
      </c>
      <c r="F3387" s="9">
        <f>F3378</f>
        <v>1718366.4100000001</v>
      </c>
      <c r="G3387" s="78">
        <f>G3378</f>
        <v>254275.09000000358</v>
      </c>
      <c r="H3387" s="50">
        <f>H3378</f>
        <v>-1464091.3199999998</v>
      </c>
    </row>
    <row r="3388" spans="1:8" ht="12.75">
      <c r="A3388" s="67"/>
      <c r="B3388" s="7"/>
      <c r="C3388" s="8"/>
      <c r="D3388" s="41"/>
      <c r="E3388" s="9"/>
      <c r="F3388" s="9"/>
      <c r="G3388" s="78"/>
      <c r="H3388" s="50"/>
    </row>
    <row r="3389" spans="1:8" ht="12.75">
      <c r="A3389" s="67"/>
      <c r="B3389" s="17" t="s">
        <v>599</v>
      </c>
      <c r="C3389" s="8"/>
      <c r="D3389" s="41"/>
      <c r="E3389" s="9"/>
      <c r="F3389" s="9"/>
      <c r="G3389" s="78"/>
      <c r="H3389" s="50"/>
    </row>
    <row r="3390" spans="1:8" ht="12.75">
      <c r="A3390" s="66" t="s">
        <v>1484</v>
      </c>
      <c r="B3390" s="7" t="s">
        <v>1381</v>
      </c>
      <c r="C3390" s="8"/>
      <c r="D3390" s="41"/>
      <c r="E3390" s="9"/>
      <c r="F3390" s="9"/>
      <c r="G3390" s="78"/>
      <c r="H3390" s="50"/>
    </row>
    <row r="3391" spans="1:8" ht="12.75">
      <c r="A3391" s="67"/>
      <c r="B3391" s="7" t="s">
        <v>1380</v>
      </c>
      <c r="C3391" s="8">
        <v>1150000</v>
      </c>
      <c r="D3391" s="41">
        <v>1150000</v>
      </c>
      <c r="E3391" s="9">
        <v>1136625</v>
      </c>
      <c r="F3391" s="46" t="str">
        <f aca="true" t="shared" si="202" ref="F3391:F3415">IF(E3391&gt;D3391,E3391-D3391," ")</f>
        <v> </v>
      </c>
      <c r="G3391" s="47">
        <f aca="true" t="shared" si="203" ref="G3391:G3415">IF(D3391&gt;E3391,D3391-E3391," ")</f>
        <v>13375</v>
      </c>
      <c r="H3391" s="50">
        <v>13375</v>
      </c>
    </row>
    <row r="3392" spans="1:8" ht="12.75">
      <c r="A3392" s="67" t="s">
        <v>539</v>
      </c>
      <c r="B3392" s="7" t="s">
        <v>556</v>
      </c>
      <c r="C3392" s="8">
        <v>360000</v>
      </c>
      <c r="D3392" s="41">
        <v>730000</v>
      </c>
      <c r="E3392" s="9">
        <v>710772.31</v>
      </c>
      <c r="F3392" s="46" t="str">
        <f t="shared" si="202"/>
        <v> </v>
      </c>
      <c r="G3392" s="47">
        <f t="shared" si="203"/>
        <v>19227.689999999944</v>
      </c>
      <c r="H3392" s="50">
        <v>19227.69</v>
      </c>
    </row>
    <row r="3393" spans="1:8" ht="12.75">
      <c r="A3393" s="67" t="s">
        <v>540</v>
      </c>
      <c r="B3393" s="7" t="s">
        <v>557</v>
      </c>
      <c r="C3393" s="8">
        <v>325000</v>
      </c>
      <c r="D3393" s="41">
        <v>324000</v>
      </c>
      <c r="E3393" s="9">
        <v>288939.68</v>
      </c>
      <c r="F3393" s="46" t="str">
        <f t="shared" si="202"/>
        <v> </v>
      </c>
      <c r="G3393" s="47">
        <f t="shared" si="203"/>
        <v>35060.32000000001</v>
      </c>
      <c r="H3393" s="50">
        <v>35060.32</v>
      </c>
    </row>
    <row r="3394" spans="1:8" ht="12.75">
      <c r="A3394" s="67" t="s">
        <v>541</v>
      </c>
      <c r="B3394" s="7" t="s">
        <v>558</v>
      </c>
      <c r="C3394" s="8">
        <v>2000000</v>
      </c>
      <c r="D3394" s="41">
        <v>2070000</v>
      </c>
      <c r="E3394" s="9">
        <v>2065003.32</v>
      </c>
      <c r="F3394" s="46" t="str">
        <f t="shared" si="202"/>
        <v> </v>
      </c>
      <c r="G3394" s="47">
        <f t="shared" si="203"/>
        <v>4996.679999999935</v>
      </c>
      <c r="H3394" s="50">
        <v>4996.68</v>
      </c>
    </row>
    <row r="3395" spans="1:8" ht="12.75">
      <c r="A3395" s="67" t="s">
        <v>577</v>
      </c>
      <c r="B3395" s="7" t="s">
        <v>580</v>
      </c>
      <c r="C3395" s="8">
        <v>21320000</v>
      </c>
      <c r="D3395" s="41">
        <v>21830000</v>
      </c>
      <c r="E3395" s="9">
        <v>21820943.95</v>
      </c>
      <c r="F3395" s="46" t="str">
        <f t="shared" si="202"/>
        <v> </v>
      </c>
      <c r="G3395" s="47">
        <f t="shared" si="203"/>
        <v>9056.050000000745</v>
      </c>
      <c r="H3395" s="50">
        <v>9056.05</v>
      </c>
    </row>
    <row r="3396" spans="1:8" ht="12.75">
      <c r="A3396" s="67" t="s">
        <v>542</v>
      </c>
      <c r="B3396" s="7" t="s">
        <v>581</v>
      </c>
      <c r="C3396" s="8">
        <v>500000</v>
      </c>
      <c r="D3396" s="41">
        <v>790000</v>
      </c>
      <c r="E3396" s="9">
        <v>782410.84</v>
      </c>
      <c r="F3396" s="46" t="str">
        <f t="shared" si="202"/>
        <v> </v>
      </c>
      <c r="G3396" s="47">
        <f t="shared" si="203"/>
        <v>7589.160000000033</v>
      </c>
      <c r="H3396" s="50">
        <v>7589.16</v>
      </c>
    </row>
    <row r="3397" spans="1:8" ht="12.75">
      <c r="A3397" s="67" t="s">
        <v>543</v>
      </c>
      <c r="B3397" s="7" t="s">
        <v>559</v>
      </c>
      <c r="C3397" s="8">
        <v>600000</v>
      </c>
      <c r="D3397" s="41">
        <v>739000</v>
      </c>
      <c r="E3397" s="9">
        <v>732217</v>
      </c>
      <c r="F3397" s="46" t="str">
        <f t="shared" si="202"/>
        <v> </v>
      </c>
      <c r="G3397" s="47">
        <f t="shared" si="203"/>
        <v>6783</v>
      </c>
      <c r="H3397" s="50">
        <v>6783</v>
      </c>
    </row>
    <row r="3398" spans="1:8" ht="12.75">
      <c r="A3398" s="67" t="s">
        <v>544</v>
      </c>
      <c r="B3398" s="7" t="s">
        <v>153</v>
      </c>
      <c r="C3398" s="8"/>
      <c r="D3398" s="41"/>
      <c r="E3398" s="9"/>
      <c r="F3398" s="46" t="str">
        <f t="shared" si="202"/>
        <v> </v>
      </c>
      <c r="G3398" s="47" t="str">
        <f t="shared" si="203"/>
        <v> </v>
      </c>
      <c r="H3398" s="50"/>
    </row>
    <row r="3399" spans="1:8" ht="12.75">
      <c r="A3399" s="2"/>
      <c r="B3399" s="7" t="s">
        <v>790</v>
      </c>
      <c r="C3399" s="8">
        <v>800000</v>
      </c>
      <c r="D3399" s="41">
        <v>1085000</v>
      </c>
      <c r="E3399" s="9">
        <v>1082418.25</v>
      </c>
      <c r="F3399" s="46" t="str">
        <f t="shared" si="202"/>
        <v> </v>
      </c>
      <c r="G3399" s="47">
        <f t="shared" si="203"/>
        <v>2581.75</v>
      </c>
      <c r="H3399" s="50">
        <v>2581.75</v>
      </c>
    </row>
    <row r="3400" spans="1:8" ht="12.75">
      <c r="A3400" s="67" t="s">
        <v>578</v>
      </c>
      <c r="B3400" s="7" t="s">
        <v>560</v>
      </c>
      <c r="C3400" s="8">
        <v>300000</v>
      </c>
      <c r="D3400" s="41">
        <v>450000</v>
      </c>
      <c r="E3400" s="9">
        <v>440911.9</v>
      </c>
      <c r="F3400" s="46" t="str">
        <f t="shared" si="202"/>
        <v> </v>
      </c>
      <c r="G3400" s="47">
        <f t="shared" si="203"/>
        <v>9088.099999999977</v>
      </c>
      <c r="H3400" s="50">
        <v>9088.1</v>
      </c>
    </row>
    <row r="3401" spans="1:8" ht="12.75">
      <c r="A3401" s="67" t="s">
        <v>545</v>
      </c>
      <c r="B3401" s="7" t="s">
        <v>561</v>
      </c>
      <c r="C3401" s="8">
        <v>430000</v>
      </c>
      <c r="D3401" s="41">
        <v>460000</v>
      </c>
      <c r="E3401" s="9">
        <v>447191.29</v>
      </c>
      <c r="F3401" s="46" t="str">
        <f t="shared" si="202"/>
        <v> </v>
      </c>
      <c r="G3401" s="47">
        <f t="shared" si="203"/>
        <v>12808.710000000021</v>
      </c>
      <c r="H3401" s="50">
        <v>12808.71</v>
      </c>
    </row>
    <row r="3402" spans="1:8" ht="12.75">
      <c r="A3402" s="67" t="s">
        <v>546</v>
      </c>
      <c r="B3402" s="7" t="s">
        <v>562</v>
      </c>
      <c r="C3402" s="8">
        <v>1950000</v>
      </c>
      <c r="D3402" s="41">
        <v>2105000</v>
      </c>
      <c r="E3402" s="9">
        <v>2072267.06</v>
      </c>
      <c r="F3402" s="46" t="str">
        <f t="shared" si="202"/>
        <v> </v>
      </c>
      <c r="G3402" s="47">
        <f t="shared" si="203"/>
        <v>32732.939999999944</v>
      </c>
      <c r="H3402" s="50">
        <v>32732.94</v>
      </c>
    </row>
    <row r="3403" spans="1:8" ht="12.75">
      <c r="A3403" s="67" t="s">
        <v>547</v>
      </c>
      <c r="B3403" s="7" t="s">
        <v>563</v>
      </c>
      <c r="C3403" s="8">
        <v>80000</v>
      </c>
      <c r="D3403" s="41">
        <v>96000</v>
      </c>
      <c r="E3403" s="9">
        <v>95583.95</v>
      </c>
      <c r="F3403" s="46" t="str">
        <f t="shared" si="202"/>
        <v> </v>
      </c>
      <c r="G3403" s="47">
        <f t="shared" si="203"/>
        <v>416.0500000000029</v>
      </c>
      <c r="H3403" s="50">
        <v>416.05</v>
      </c>
    </row>
    <row r="3404" spans="1:8" ht="12.75">
      <c r="A3404" s="67" t="s">
        <v>548</v>
      </c>
      <c r="B3404" s="7" t="s">
        <v>564</v>
      </c>
      <c r="C3404" s="8">
        <v>400000</v>
      </c>
      <c r="D3404" s="41">
        <v>535000</v>
      </c>
      <c r="E3404" s="9">
        <v>521444.48</v>
      </c>
      <c r="F3404" s="46" t="str">
        <f t="shared" si="202"/>
        <v> </v>
      </c>
      <c r="G3404" s="47">
        <f t="shared" si="203"/>
        <v>13555.520000000019</v>
      </c>
      <c r="H3404" s="50">
        <v>13555.52</v>
      </c>
    </row>
    <row r="3405" spans="1:8" ht="12.75">
      <c r="A3405" s="67" t="s">
        <v>549</v>
      </c>
      <c r="B3405" s="7" t="s">
        <v>565</v>
      </c>
      <c r="C3405" s="8">
        <v>480000</v>
      </c>
      <c r="D3405" s="41">
        <v>520000</v>
      </c>
      <c r="E3405" s="9">
        <v>507932.5</v>
      </c>
      <c r="F3405" s="46" t="str">
        <f t="shared" si="202"/>
        <v> </v>
      </c>
      <c r="G3405" s="47">
        <f t="shared" si="203"/>
        <v>12067.5</v>
      </c>
      <c r="H3405" s="50">
        <v>12067.5</v>
      </c>
    </row>
    <row r="3406" spans="1:8" ht="12.75">
      <c r="A3406" s="67" t="s">
        <v>551</v>
      </c>
      <c r="B3406" s="7" t="s">
        <v>567</v>
      </c>
      <c r="C3406" s="8">
        <v>425000</v>
      </c>
      <c r="D3406" s="41">
        <v>975000</v>
      </c>
      <c r="E3406" s="9">
        <v>912200.11</v>
      </c>
      <c r="F3406" s="46" t="str">
        <f t="shared" si="202"/>
        <v> </v>
      </c>
      <c r="G3406" s="47">
        <f t="shared" si="203"/>
        <v>62799.890000000014</v>
      </c>
      <c r="H3406" s="50">
        <v>62799.89</v>
      </c>
    </row>
    <row r="3407" spans="1:8" ht="12.75">
      <c r="A3407" s="67" t="s">
        <v>552</v>
      </c>
      <c r="B3407" s="7" t="s">
        <v>582</v>
      </c>
      <c r="C3407" s="8">
        <v>325000</v>
      </c>
      <c r="D3407" s="41">
        <v>490000</v>
      </c>
      <c r="E3407" s="9">
        <v>483021.75</v>
      </c>
      <c r="F3407" s="46" t="str">
        <f t="shared" si="202"/>
        <v> </v>
      </c>
      <c r="G3407" s="47">
        <f t="shared" si="203"/>
        <v>6978.25</v>
      </c>
      <c r="H3407" s="50">
        <v>6978.25</v>
      </c>
    </row>
    <row r="3408" spans="1:8" ht="12.75">
      <c r="A3408" s="67" t="s">
        <v>553</v>
      </c>
      <c r="B3408" s="7" t="s">
        <v>568</v>
      </c>
      <c r="C3408" s="8">
        <v>925000</v>
      </c>
      <c r="D3408" s="41">
        <v>1175000</v>
      </c>
      <c r="E3408" s="9">
        <v>1143526.27</v>
      </c>
      <c r="F3408" s="46" t="str">
        <f t="shared" si="202"/>
        <v> </v>
      </c>
      <c r="G3408" s="47">
        <f t="shared" si="203"/>
        <v>31473.72999999998</v>
      </c>
      <c r="H3408" s="50">
        <v>31473.73</v>
      </c>
    </row>
    <row r="3409" spans="1:8" ht="12.75">
      <c r="A3409" s="67" t="s">
        <v>1327</v>
      </c>
      <c r="B3409" s="7" t="s">
        <v>1347</v>
      </c>
      <c r="C3409" s="8">
        <v>1000000</v>
      </c>
      <c r="D3409" s="41">
        <v>1000000</v>
      </c>
      <c r="E3409" s="9">
        <v>986665.07</v>
      </c>
      <c r="F3409" s="46" t="str">
        <f t="shared" si="202"/>
        <v> </v>
      </c>
      <c r="G3409" s="47">
        <f t="shared" si="203"/>
        <v>13334.930000000051</v>
      </c>
      <c r="H3409" s="50">
        <v>13334.93</v>
      </c>
    </row>
    <row r="3410" spans="1:8" ht="12.75">
      <c r="A3410" s="67" t="s">
        <v>178</v>
      </c>
      <c r="B3410" s="7" t="s">
        <v>179</v>
      </c>
      <c r="C3410" s="8">
        <v>500000</v>
      </c>
      <c r="D3410" s="41">
        <v>45000</v>
      </c>
      <c r="E3410" s="9">
        <v>0</v>
      </c>
      <c r="F3410" s="46" t="str">
        <f t="shared" si="202"/>
        <v> </v>
      </c>
      <c r="G3410" s="47">
        <f t="shared" si="203"/>
        <v>45000</v>
      </c>
      <c r="H3410" s="50">
        <v>45000</v>
      </c>
    </row>
    <row r="3411" spans="1:8" ht="12.75">
      <c r="A3411" s="67" t="s">
        <v>180</v>
      </c>
      <c r="B3411" s="7" t="s">
        <v>181</v>
      </c>
      <c r="C3411" s="8">
        <v>3000000</v>
      </c>
      <c r="D3411" s="41">
        <v>3000000</v>
      </c>
      <c r="E3411" s="9">
        <v>3000000</v>
      </c>
      <c r="F3411" s="46" t="str">
        <f t="shared" si="202"/>
        <v> </v>
      </c>
      <c r="G3411" s="47" t="str">
        <f t="shared" si="203"/>
        <v> </v>
      </c>
      <c r="H3411" s="50">
        <v>0</v>
      </c>
    </row>
    <row r="3412" spans="1:8" ht="12.75">
      <c r="A3412" s="67" t="s">
        <v>591</v>
      </c>
      <c r="B3412" s="7" t="s">
        <v>182</v>
      </c>
      <c r="C3412" s="8"/>
      <c r="D3412" s="41"/>
      <c r="E3412" s="9"/>
      <c r="F3412" s="46" t="str">
        <f t="shared" si="202"/>
        <v> </v>
      </c>
      <c r="G3412" s="47" t="str">
        <f t="shared" si="203"/>
        <v> </v>
      </c>
      <c r="H3412" s="50"/>
    </row>
    <row r="3413" spans="1:8" ht="12.75">
      <c r="A3413" s="67"/>
      <c r="B3413" s="7" t="s">
        <v>183</v>
      </c>
      <c r="C3413" s="8">
        <v>4000000</v>
      </c>
      <c r="D3413" s="41">
        <v>4000000</v>
      </c>
      <c r="E3413" s="9">
        <v>4000000</v>
      </c>
      <c r="F3413" s="46" t="str">
        <f t="shared" si="202"/>
        <v> </v>
      </c>
      <c r="G3413" s="47" t="str">
        <f t="shared" si="203"/>
        <v> </v>
      </c>
      <c r="H3413" s="50">
        <v>0</v>
      </c>
    </row>
    <row r="3414" spans="1:8" ht="12.75">
      <c r="A3414" s="67" t="s">
        <v>592</v>
      </c>
      <c r="B3414" s="7" t="s">
        <v>1340</v>
      </c>
      <c r="C3414" s="8"/>
      <c r="D3414" s="41"/>
      <c r="E3414" s="9"/>
      <c r="F3414" s="46" t="str">
        <f t="shared" si="202"/>
        <v> </v>
      </c>
      <c r="G3414" s="47" t="str">
        <f t="shared" si="203"/>
        <v> </v>
      </c>
      <c r="H3414" s="50"/>
    </row>
    <row r="3415" spans="1:8" ht="12.75">
      <c r="A3415" s="67"/>
      <c r="B3415" s="7" t="s">
        <v>859</v>
      </c>
      <c r="C3415" s="8">
        <v>1400000</v>
      </c>
      <c r="D3415" s="41">
        <v>1410000</v>
      </c>
      <c r="E3415" s="9">
        <v>1404528.3</v>
      </c>
      <c r="F3415" s="46" t="str">
        <f t="shared" si="202"/>
        <v> </v>
      </c>
      <c r="G3415" s="47">
        <f t="shared" si="203"/>
        <v>5471.699999999953</v>
      </c>
      <c r="H3415" s="50">
        <v>5471.7</v>
      </c>
    </row>
    <row r="3416" spans="1:8" ht="12.75">
      <c r="A3416" s="64"/>
      <c r="B3416" s="7"/>
      <c r="C3416" s="8"/>
      <c r="D3416" s="41"/>
      <c r="E3416" s="9"/>
      <c r="F3416" s="9"/>
      <c r="G3416" s="78"/>
      <c r="H3416" s="50"/>
    </row>
    <row r="3417" spans="1:9" ht="12.75">
      <c r="A3417" s="64"/>
      <c r="B3417" s="14" t="s">
        <v>1299</v>
      </c>
      <c r="C3417" s="8">
        <v>109130000</v>
      </c>
      <c r="D3417" s="44">
        <f>SUM(D3387:D3415)</f>
        <v>109130000</v>
      </c>
      <c r="E3417" s="22">
        <f>SUM(E3387:E3415)</f>
        <v>110249694.35000001</v>
      </c>
      <c r="F3417" s="22">
        <f>SUM(F3387:F3415)</f>
        <v>1718366.4100000001</v>
      </c>
      <c r="G3417" s="61">
        <f>SUM(G3387:G3415)</f>
        <v>598672.0600000041</v>
      </c>
      <c r="H3417" s="73">
        <f>SUM(H3387:H3415)</f>
        <v>-1119694.35</v>
      </c>
      <c r="I3417" s="9">
        <v>110249694.35</v>
      </c>
    </row>
    <row r="3418" spans="1:8" ht="12.75">
      <c r="A3418" s="64"/>
      <c r="B3418" s="14"/>
      <c r="C3418" s="8"/>
      <c r="D3418" s="41"/>
      <c r="E3418" s="9"/>
      <c r="F3418" s="9"/>
      <c r="G3418" s="78"/>
      <c r="H3418" s="50"/>
    </row>
    <row r="3419" spans="1:8" ht="12.75">
      <c r="A3419" s="64"/>
      <c r="B3419" s="17" t="s">
        <v>1485</v>
      </c>
      <c r="C3419" s="8"/>
      <c r="D3419" s="41"/>
      <c r="E3419" s="9"/>
      <c r="F3419" s="9"/>
      <c r="G3419" s="78"/>
      <c r="H3419" s="50"/>
    </row>
    <row r="3420" spans="1:8" ht="12.75">
      <c r="A3420" s="64"/>
      <c r="B3420" s="17"/>
      <c r="C3420" s="8"/>
      <c r="D3420" s="41"/>
      <c r="E3420" s="9"/>
      <c r="F3420" s="9"/>
      <c r="G3420" s="78"/>
      <c r="H3420" s="50"/>
    </row>
    <row r="3421" spans="1:8" ht="12.75">
      <c r="A3421" s="64"/>
      <c r="B3421" s="17" t="s">
        <v>1263</v>
      </c>
      <c r="C3421" s="8"/>
      <c r="D3421" s="41"/>
      <c r="E3421" s="9"/>
      <c r="F3421" s="9"/>
      <c r="G3421" s="78"/>
      <c r="H3421" s="50"/>
    </row>
    <row r="3422" spans="1:8" ht="12.75">
      <c r="A3422" s="66" t="s">
        <v>184</v>
      </c>
      <c r="B3422" s="7" t="s">
        <v>534</v>
      </c>
      <c r="C3422" s="8">
        <v>10120000</v>
      </c>
      <c r="D3422" s="41">
        <v>10038580</v>
      </c>
      <c r="E3422" s="9">
        <v>9497787.78</v>
      </c>
      <c r="F3422" s="46" t="str">
        <f>IF(E3422&gt;D3422,E3422-D3422," ")</f>
        <v> </v>
      </c>
      <c r="G3422" s="47">
        <f>IF(D3422&gt;E3422,D3422-E3422," ")</f>
        <v>540792.2200000007</v>
      </c>
      <c r="H3422" s="50">
        <v>540792.22</v>
      </c>
    </row>
    <row r="3423" spans="1:8" ht="12.75">
      <c r="A3423" s="66"/>
      <c r="B3423" s="7"/>
      <c r="C3423" s="8"/>
      <c r="D3423" s="41"/>
      <c r="E3423" s="9"/>
      <c r="F3423" s="9"/>
      <c r="G3423" s="78"/>
      <c r="H3423" s="50"/>
    </row>
    <row r="3424" spans="1:8" ht="12.75">
      <c r="A3424" s="66"/>
      <c r="B3424" s="17" t="s">
        <v>1264</v>
      </c>
      <c r="C3424" s="8"/>
      <c r="D3424" s="41"/>
      <c r="E3424" s="9"/>
      <c r="F3424" s="9"/>
      <c r="G3424" s="78"/>
      <c r="H3424" s="50"/>
    </row>
    <row r="3425" spans="1:8" ht="12.75">
      <c r="A3425" s="66" t="s">
        <v>185</v>
      </c>
      <c r="B3425" s="7" t="s">
        <v>555</v>
      </c>
      <c r="C3425" s="8">
        <v>800000</v>
      </c>
      <c r="D3425" s="41">
        <v>880000</v>
      </c>
      <c r="E3425" s="9">
        <v>874308</v>
      </c>
      <c r="F3425" s="46" t="str">
        <f aca="true" t="shared" si="204" ref="F3425:F3434">IF(E3425&gt;D3425,E3425-D3425," ")</f>
        <v> </v>
      </c>
      <c r="G3425" s="47">
        <f aca="true" t="shared" si="205" ref="G3425:G3434">IF(D3425&gt;E3425,D3425-E3425," ")</f>
        <v>5692</v>
      </c>
      <c r="H3425" s="50">
        <v>5692</v>
      </c>
    </row>
    <row r="3426" spans="1:8" ht="12.75">
      <c r="A3426" s="67" t="s">
        <v>538</v>
      </c>
      <c r="B3426" s="7" t="s">
        <v>579</v>
      </c>
      <c r="C3426" s="8">
        <v>10000</v>
      </c>
      <c r="D3426" s="41">
        <v>10000</v>
      </c>
      <c r="E3426" s="9">
        <v>10000</v>
      </c>
      <c r="F3426" s="46" t="str">
        <f t="shared" si="204"/>
        <v> </v>
      </c>
      <c r="G3426" s="47" t="str">
        <f t="shared" si="205"/>
        <v> </v>
      </c>
      <c r="H3426" s="50">
        <v>0</v>
      </c>
    </row>
    <row r="3427" spans="1:8" ht="12.75">
      <c r="A3427" s="67" t="s">
        <v>539</v>
      </c>
      <c r="B3427" s="7" t="s">
        <v>556</v>
      </c>
      <c r="C3427" s="8">
        <v>175000</v>
      </c>
      <c r="D3427" s="41">
        <v>175000</v>
      </c>
      <c r="E3427" s="9">
        <v>162283.47</v>
      </c>
      <c r="F3427" s="46" t="str">
        <f t="shared" si="204"/>
        <v> </v>
      </c>
      <c r="G3427" s="47">
        <f t="shared" si="205"/>
        <v>12716.529999999999</v>
      </c>
      <c r="H3427" s="50">
        <v>12716.53</v>
      </c>
    </row>
    <row r="3428" spans="1:8" ht="12.75">
      <c r="A3428" s="67" t="s">
        <v>540</v>
      </c>
      <c r="B3428" s="7" t="s">
        <v>557</v>
      </c>
      <c r="C3428" s="8">
        <v>270000</v>
      </c>
      <c r="D3428" s="41">
        <v>270000</v>
      </c>
      <c r="E3428" s="9">
        <v>262160.16</v>
      </c>
      <c r="F3428" s="46" t="str">
        <f t="shared" si="204"/>
        <v> </v>
      </c>
      <c r="G3428" s="47">
        <f t="shared" si="205"/>
        <v>7839.840000000026</v>
      </c>
      <c r="H3428" s="50">
        <v>7839.84</v>
      </c>
    </row>
    <row r="3429" spans="1:8" ht="12.75">
      <c r="A3429" s="67" t="s">
        <v>541</v>
      </c>
      <c r="B3429" s="7" t="s">
        <v>558</v>
      </c>
      <c r="C3429" s="8">
        <v>320000</v>
      </c>
      <c r="D3429" s="41">
        <v>400000</v>
      </c>
      <c r="E3429" s="9">
        <v>398026.5</v>
      </c>
      <c r="F3429" s="46" t="str">
        <f t="shared" si="204"/>
        <v> </v>
      </c>
      <c r="G3429" s="47">
        <f t="shared" si="205"/>
        <v>1973.5</v>
      </c>
      <c r="H3429" s="50">
        <v>1973.5</v>
      </c>
    </row>
    <row r="3430" spans="1:8" ht="12.75">
      <c r="A3430" s="67" t="s">
        <v>577</v>
      </c>
      <c r="B3430" s="7" t="s">
        <v>580</v>
      </c>
      <c r="C3430" s="8">
        <v>3200000</v>
      </c>
      <c r="D3430" s="41">
        <v>3200000</v>
      </c>
      <c r="E3430" s="9">
        <v>3122652</v>
      </c>
      <c r="F3430" s="46" t="str">
        <f t="shared" si="204"/>
        <v> </v>
      </c>
      <c r="G3430" s="47">
        <f t="shared" si="205"/>
        <v>77348</v>
      </c>
      <c r="H3430" s="50">
        <v>77348</v>
      </c>
    </row>
    <row r="3431" spans="1:8" ht="12.75">
      <c r="A3431" s="67" t="s">
        <v>542</v>
      </c>
      <c r="B3431" s="7" t="s">
        <v>581</v>
      </c>
      <c r="C3431" s="8">
        <v>80000</v>
      </c>
      <c r="D3431" s="41">
        <v>80000</v>
      </c>
      <c r="E3431" s="9">
        <v>73943.69</v>
      </c>
      <c r="F3431" s="46" t="str">
        <f t="shared" si="204"/>
        <v> </v>
      </c>
      <c r="G3431" s="47">
        <f t="shared" si="205"/>
        <v>6056.309999999998</v>
      </c>
      <c r="H3431" s="50">
        <v>6056.31</v>
      </c>
    </row>
    <row r="3432" spans="1:8" ht="12.75">
      <c r="A3432" s="67" t="s">
        <v>543</v>
      </c>
      <c r="B3432" s="7" t="s">
        <v>177</v>
      </c>
      <c r="C3432" s="8">
        <v>250000</v>
      </c>
      <c r="D3432" s="41">
        <v>250000</v>
      </c>
      <c r="E3432" s="9">
        <v>226001</v>
      </c>
      <c r="F3432" s="46" t="str">
        <f t="shared" si="204"/>
        <v> </v>
      </c>
      <c r="G3432" s="47">
        <f t="shared" si="205"/>
        <v>23999</v>
      </c>
      <c r="H3432" s="50">
        <v>23999</v>
      </c>
    </row>
    <row r="3433" spans="1:8" ht="12.75">
      <c r="A3433" s="67" t="s">
        <v>544</v>
      </c>
      <c r="B3433" s="7" t="s">
        <v>153</v>
      </c>
      <c r="C3433" s="8"/>
      <c r="D3433" s="41"/>
      <c r="E3433" s="9"/>
      <c r="F3433" s="46" t="str">
        <f t="shared" si="204"/>
        <v> </v>
      </c>
      <c r="G3433" s="47" t="str">
        <f t="shared" si="205"/>
        <v> </v>
      </c>
      <c r="H3433" s="50"/>
    </row>
    <row r="3434" spans="1:8" ht="12.75">
      <c r="A3434" s="2"/>
      <c r="B3434" s="7" t="s">
        <v>790</v>
      </c>
      <c r="C3434" s="8">
        <v>75000</v>
      </c>
      <c r="D3434" s="41">
        <v>205000</v>
      </c>
      <c r="E3434" s="9">
        <v>146509.69</v>
      </c>
      <c r="F3434" s="46" t="str">
        <f t="shared" si="204"/>
        <v> </v>
      </c>
      <c r="G3434" s="47">
        <f t="shared" si="205"/>
        <v>58490.31</v>
      </c>
      <c r="H3434" s="50">
        <v>58490.31</v>
      </c>
    </row>
    <row r="3435" spans="1:8" ht="12.75">
      <c r="A3435" s="67"/>
      <c r="B3435" s="15" t="s">
        <v>601</v>
      </c>
      <c r="C3435" s="8"/>
      <c r="D3435" s="44">
        <f>SUM(D3422:D3434)</f>
        <v>15508580</v>
      </c>
      <c r="E3435" s="22">
        <f>SUM(E3422:E3434)</f>
        <v>14773672.29</v>
      </c>
      <c r="F3435" s="22"/>
      <c r="G3435" s="61">
        <f>SUM(G3422:G3434)</f>
        <v>734907.7100000009</v>
      </c>
      <c r="H3435" s="50">
        <f>SUM(H3422:H3434)</f>
        <v>734907.71</v>
      </c>
    </row>
    <row r="3436" spans="1:8" ht="12.75">
      <c r="A3436" s="27"/>
      <c r="B3436" s="28"/>
      <c r="C3436" s="1"/>
      <c r="D3436" s="45"/>
      <c r="E3436" s="4"/>
      <c r="F3436" s="4"/>
      <c r="G3436" s="4"/>
      <c r="H3436" s="50"/>
    </row>
    <row r="3437" spans="1:8" ht="12.75">
      <c r="A3437" s="67"/>
      <c r="B3437" s="15"/>
      <c r="C3437" s="8"/>
      <c r="D3437" s="41"/>
      <c r="E3437" s="9"/>
      <c r="F3437" s="9"/>
      <c r="G3437" s="78"/>
      <c r="H3437" s="50"/>
    </row>
    <row r="3438" spans="1:8" ht="12.75">
      <c r="A3438" s="67"/>
      <c r="B3438" s="17" t="s">
        <v>1777</v>
      </c>
      <c r="C3438" s="8"/>
      <c r="D3438" s="41"/>
      <c r="E3438" s="9"/>
      <c r="F3438" s="9"/>
      <c r="G3438" s="78"/>
      <c r="H3438" s="50"/>
    </row>
    <row r="3439" spans="1:8" ht="12.75">
      <c r="A3439" s="67"/>
      <c r="B3439" s="17" t="s">
        <v>507</v>
      </c>
      <c r="C3439" s="8"/>
      <c r="D3439" s="41"/>
      <c r="E3439" s="9"/>
      <c r="F3439" s="9"/>
      <c r="G3439" s="78"/>
      <c r="H3439" s="50"/>
    </row>
    <row r="3440" spans="1:8" ht="12.75">
      <c r="A3440" s="67"/>
      <c r="B3440" s="17" t="s">
        <v>1483</v>
      </c>
      <c r="C3440" s="8"/>
      <c r="D3440" s="41"/>
      <c r="E3440" s="9"/>
      <c r="F3440" s="9"/>
      <c r="G3440" s="78"/>
      <c r="H3440" s="50"/>
    </row>
    <row r="3441" spans="1:8" ht="12.75">
      <c r="A3441" s="67"/>
      <c r="B3441" s="17"/>
      <c r="C3441" s="8"/>
      <c r="D3441" s="41"/>
      <c r="E3441" s="9"/>
      <c r="F3441" s="9"/>
      <c r="G3441" s="78"/>
      <c r="H3441" s="50"/>
    </row>
    <row r="3442" spans="1:8" ht="12.75">
      <c r="A3442" s="67"/>
      <c r="B3442" s="17" t="s">
        <v>1485</v>
      </c>
      <c r="C3442" s="8"/>
      <c r="D3442" s="41"/>
      <c r="E3442" s="9"/>
      <c r="F3442" s="9"/>
      <c r="G3442" s="78"/>
      <c r="H3442" s="50"/>
    </row>
    <row r="3443" spans="1:8" ht="12.75">
      <c r="A3443" s="67"/>
      <c r="B3443" s="17" t="s">
        <v>607</v>
      </c>
      <c r="C3443" s="8"/>
      <c r="D3443" s="41"/>
      <c r="E3443" s="9"/>
      <c r="F3443" s="9"/>
      <c r="G3443" s="78"/>
      <c r="H3443" s="50"/>
    </row>
    <row r="3444" spans="1:8" ht="12.75">
      <c r="A3444" s="67"/>
      <c r="B3444" s="17"/>
      <c r="C3444" s="8"/>
      <c r="D3444" s="41"/>
      <c r="E3444" s="9"/>
      <c r="F3444" s="9"/>
      <c r="G3444" s="78"/>
      <c r="H3444" s="50"/>
    </row>
    <row r="3445" spans="1:8" ht="12.75">
      <c r="A3445" s="67"/>
      <c r="B3445" s="15" t="s">
        <v>598</v>
      </c>
      <c r="C3445" s="8"/>
      <c r="D3445" s="41">
        <f>D3435</f>
        <v>15508580</v>
      </c>
      <c r="E3445" s="9">
        <f>E3435</f>
        <v>14773672.29</v>
      </c>
      <c r="F3445" s="9"/>
      <c r="G3445" s="78">
        <f>G3435</f>
        <v>734907.7100000009</v>
      </c>
      <c r="H3445" s="50">
        <f>H3435</f>
        <v>734907.71</v>
      </c>
    </row>
    <row r="3446" spans="1:8" ht="12.75">
      <c r="A3446" s="67"/>
      <c r="B3446" s="15"/>
      <c r="C3446" s="8"/>
      <c r="D3446" s="41"/>
      <c r="E3446" s="9"/>
      <c r="F3446" s="9"/>
      <c r="G3446" s="78"/>
      <c r="H3446" s="50"/>
    </row>
    <row r="3447" spans="1:8" ht="12.75">
      <c r="A3447" s="67"/>
      <c r="B3447" s="17" t="s">
        <v>599</v>
      </c>
      <c r="C3447" s="8"/>
      <c r="D3447" s="41"/>
      <c r="E3447" s="9"/>
      <c r="F3447" s="9"/>
      <c r="G3447" s="78"/>
      <c r="H3447" s="50"/>
    </row>
    <row r="3448" spans="1:8" ht="12.75">
      <c r="A3448" s="66" t="s">
        <v>1305</v>
      </c>
      <c r="B3448" s="7" t="s">
        <v>560</v>
      </c>
      <c r="C3448" s="8">
        <v>200000</v>
      </c>
      <c r="D3448" s="41">
        <v>95000</v>
      </c>
      <c r="E3448" s="9">
        <v>43065</v>
      </c>
      <c r="F3448" s="46" t="str">
        <f aca="true" t="shared" si="206" ref="F3448:F3454">IF(E3448&gt;D3448,E3448-D3448," ")</f>
        <v> </v>
      </c>
      <c r="G3448" s="47">
        <f aca="true" t="shared" si="207" ref="G3448:G3454">IF(D3448&gt;E3448,D3448-E3448," ")</f>
        <v>51935</v>
      </c>
      <c r="H3448" s="50">
        <v>51935</v>
      </c>
    </row>
    <row r="3449" spans="1:8" ht="12.75">
      <c r="A3449" s="67" t="s">
        <v>545</v>
      </c>
      <c r="B3449" s="7" t="s">
        <v>561</v>
      </c>
      <c r="C3449" s="8">
        <v>400000</v>
      </c>
      <c r="D3449" s="41">
        <v>400000</v>
      </c>
      <c r="E3449" s="9">
        <v>390706.75</v>
      </c>
      <c r="F3449" s="46" t="str">
        <f t="shared" si="206"/>
        <v> </v>
      </c>
      <c r="G3449" s="47">
        <f t="shared" si="207"/>
        <v>9293.25</v>
      </c>
      <c r="H3449" s="50">
        <v>9293.25</v>
      </c>
    </row>
    <row r="3450" spans="1:8" ht="12.75">
      <c r="A3450" s="67" t="s">
        <v>546</v>
      </c>
      <c r="B3450" s="7" t="s">
        <v>562</v>
      </c>
      <c r="C3450" s="8">
        <v>330000</v>
      </c>
      <c r="D3450" s="41">
        <v>330000</v>
      </c>
      <c r="E3450" s="9">
        <v>319963.51</v>
      </c>
      <c r="F3450" s="46" t="str">
        <f t="shared" si="206"/>
        <v> </v>
      </c>
      <c r="G3450" s="47">
        <f t="shared" si="207"/>
        <v>10036.48999999999</v>
      </c>
      <c r="H3450" s="50">
        <v>10036.49</v>
      </c>
    </row>
    <row r="3451" spans="1:8" ht="12.75">
      <c r="A3451" s="67" t="s">
        <v>548</v>
      </c>
      <c r="B3451" s="7" t="s">
        <v>564</v>
      </c>
      <c r="C3451" s="8">
        <v>30000</v>
      </c>
      <c r="D3451" s="41">
        <v>30000</v>
      </c>
      <c r="E3451" s="9">
        <v>69811.84</v>
      </c>
      <c r="F3451" s="46">
        <f t="shared" si="206"/>
        <v>39811.84</v>
      </c>
      <c r="G3451" s="47" t="str">
        <f t="shared" si="207"/>
        <v> </v>
      </c>
      <c r="H3451" s="50">
        <v>-39811.84</v>
      </c>
    </row>
    <row r="3452" spans="1:8" ht="12.75">
      <c r="A3452" s="67" t="s">
        <v>549</v>
      </c>
      <c r="B3452" s="7" t="s">
        <v>565</v>
      </c>
      <c r="C3452" s="8">
        <v>25000</v>
      </c>
      <c r="D3452" s="41">
        <v>26420</v>
      </c>
      <c r="E3452" s="9">
        <v>26420</v>
      </c>
      <c r="F3452" s="46" t="str">
        <f t="shared" si="206"/>
        <v> </v>
      </c>
      <c r="G3452" s="47" t="str">
        <f t="shared" si="207"/>
        <v> </v>
      </c>
      <c r="H3452" s="50">
        <v>0</v>
      </c>
    </row>
    <row r="3453" spans="1:8" ht="12.75">
      <c r="A3453" s="67" t="s">
        <v>552</v>
      </c>
      <c r="B3453" s="7" t="s">
        <v>582</v>
      </c>
      <c r="C3453" s="8">
        <v>65000</v>
      </c>
      <c r="D3453" s="41">
        <v>65000</v>
      </c>
      <c r="E3453" s="9">
        <v>60605.75</v>
      </c>
      <c r="F3453" s="46" t="str">
        <f t="shared" si="206"/>
        <v> </v>
      </c>
      <c r="G3453" s="47">
        <f t="shared" si="207"/>
        <v>4394.25</v>
      </c>
      <c r="H3453" s="50">
        <v>4394.25</v>
      </c>
    </row>
    <row r="3454" spans="1:8" ht="12.75">
      <c r="A3454" s="67" t="s">
        <v>553</v>
      </c>
      <c r="B3454" s="7" t="s">
        <v>568</v>
      </c>
      <c r="C3454" s="8">
        <v>250000</v>
      </c>
      <c r="D3454" s="41">
        <v>250000</v>
      </c>
      <c r="E3454" s="9">
        <v>247136.8</v>
      </c>
      <c r="F3454" s="46" t="str">
        <f t="shared" si="206"/>
        <v> </v>
      </c>
      <c r="G3454" s="47">
        <f t="shared" si="207"/>
        <v>2863.2000000000116</v>
      </c>
      <c r="H3454" s="50">
        <v>2863.2</v>
      </c>
    </row>
    <row r="3455" spans="1:8" ht="12.75">
      <c r="A3455" s="67"/>
      <c r="B3455" s="7"/>
      <c r="C3455" s="8"/>
      <c r="D3455" s="41"/>
      <c r="E3455" s="9"/>
      <c r="F3455" s="9"/>
      <c r="G3455" s="78"/>
      <c r="H3455" s="50"/>
    </row>
    <row r="3456" spans="1:9" ht="12.75">
      <c r="A3456" s="67"/>
      <c r="B3456" s="14" t="s">
        <v>509</v>
      </c>
      <c r="C3456" s="8">
        <v>16600000</v>
      </c>
      <c r="D3456" s="42"/>
      <c r="E3456" s="23"/>
      <c r="F3456" s="23"/>
      <c r="G3456" s="79"/>
      <c r="H3456" s="71"/>
      <c r="I3456" s="9">
        <v>15931381.94</v>
      </c>
    </row>
    <row r="3457" spans="1:8" ht="12.75">
      <c r="A3457" s="66"/>
      <c r="B3457" s="14" t="s">
        <v>475</v>
      </c>
      <c r="C3457" s="8"/>
      <c r="D3457" s="43">
        <f>SUM(D3445:D3454)</f>
        <v>16705000</v>
      </c>
      <c r="E3457" s="21">
        <f>SUM(E3445:E3454)</f>
        <v>15931381.94</v>
      </c>
      <c r="F3457" s="21">
        <f>SUM(F3445:F3454)</f>
        <v>39811.84</v>
      </c>
      <c r="G3457" s="80">
        <f>SUM(G3445:G3454)</f>
        <v>813429.9000000008</v>
      </c>
      <c r="H3457" s="72">
        <f>SUM(H3445:H3454)</f>
        <v>773618.0599999999</v>
      </c>
    </row>
    <row r="3458" spans="1:8" ht="12.75">
      <c r="A3458" s="66"/>
      <c r="B3458" s="14"/>
      <c r="C3458" s="8"/>
      <c r="D3458" s="41"/>
      <c r="E3458" s="9"/>
      <c r="F3458" s="9"/>
      <c r="G3458" s="78"/>
      <c r="H3458" s="50"/>
    </row>
    <row r="3459" spans="1:8" ht="12.75">
      <c r="A3459" s="66"/>
      <c r="B3459" s="17" t="s">
        <v>510</v>
      </c>
      <c r="C3459" s="8"/>
      <c r="D3459" s="41"/>
      <c r="E3459" s="9"/>
      <c r="F3459" s="9"/>
      <c r="G3459" s="78"/>
      <c r="H3459" s="50"/>
    </row>
    <row r="3460" spans="1:8" ht="12.75">
      <c r="A3460" s="66"/>
      <c r="B3460" s="7"/>
      <c r="C3460" s="8"/>
      <c r="D3460" s="41"/>
      <c r="E3460" s="9"/>
      <c r="F3460" s="9"/>
      <c r="G3460" s="78"/>
      <c r="H3460" s="50"/>
    </row>
    <row r="3461" spans="1:8" ht="12.75">
      <c r="A3461" s="66"/>
      <c r="B3461" s="17" t="s">
        <v>1263</v>
      </c>
      <c r="C3461" s="8"/>
      <c r="D3461" s="41"/>
      <c r="E3461" s="9"/>
      <c r="F3461" s="9"/>
      <c r="G3461" s="78"/>
      <c r="H3461" s="50"/>
    </row>
    <row r="3462" spans="1:8" ht="12.75">
      <c r="A3462" s="66" t="s">
        <v>186</v>
      </c>
      <c r="B3462" s="7" t="s">
        <v>534</v>
      </c>
      <c r="C3462" s="8">
        <v>14720000</v>
      </c>
      <c r="D3462" s="41">
        <v>14559500</v>
      </c>
      <c r="E3462" s="9">
        <v>13542960.63</v>
      </c>
      <c r="F3462" s="46" t="str">
        <f>IF(E3462&gt;D3462,E3462-D3462," ")</f>
        <v> </v>
      </c>
      <c r="G3462" s="47">
        <f>IF(D3462&gt;E3462,D3462-E3462," ")</f>
        <v>1016539.3699999992</v>
      </c>
      <c r="H3462" s="50">
        <v>1016539.37</v>
      </c>
    </row>
    <row r="3463" spans="1:8" ht="12.75">
      <c r="A3463" s="66"/>
      <c r="B3463" s="7"/>
      <c r="C3463" s="8"/>
      <c r="D3463" s="41"/>
      <c r="E3463" s="9"/>
      <c r="F3463" s="9"/>
      <c r="G3463" s="78"/>
      <c r="H3463" s="50"/>
    </row>
    <row r="3464" spans="1:8" ht="12.75">
      <c r="A3464" s="66"/>
      <c r="B3464" s="17" t="s">
        <v>1264</v>
      </c>
      <c r="C3464" s="8"/>
      <c r="D3464" s="41"/>
      <c r="E3464" s="9"/>
      <c r="F3464" s="9"/>
      <c r="G3464" s="78"/>
      <c r="H3464" s="50"/>
    </row>
    <row r="3465" spans="1:8" ht="12.75">
      <c r="A3465" s="66" t="s">
        <v>187</v>
      </c>
      <c r="B3465" s="7" t="s">
        <v>555</v>
      </c>
      <c r="C3465" s="8">
        <v>1350000</v>
      </c>
      <c r="D3465" s="41">
        <v>1375000</v>
      </c>
      <c r="E3465" s="9">
        <v>1358796.25</v>
      </c>
      <c r="F3465" s="46" t="str">
        <f aca="true" t="shared" si="208" ref="F3465:F3483">IF(E3465&gt;D3465,E3465-D3465," ")</f>
        <v> </v>
      </c>
      <c r="G3465" s="47">
        <f aca="true" t="shared" si="209" ref="G3465:G3483">IF(D3465&gt;E3465,D3465-E3465," ")</f>
        <v>16203.75</v>
      </c>
      <c r="H3465" s="50">
        <v>16203.75</v>
      </c>
    </row>
    <row r="3466" spans="1:8" ht="12.75">
      <c r="A3466" s="67" t="s">
        <v>539</v>
      </c>
      <c r="B3466" s="7" t="s">
        <v>556</v>
      </c>
      <c r="C3466" s="8">
        <v>90000</v>
      </c>
      <c r="D3466" s="41">
        <v>140000</v>
      </c>
      <c r="E3466" s="9">
        <v>138136.58</v>
      </c>
      <c r="F3466" s="46" t="str">
        <f t="shared" si="208"/>
        <v> </v>
      </c>
      <c r="G3466" s="47">
        <f t="shared" si="209"/>
        <v>1863.4200000000128</v>
      </c>
      <c r="H3466" s="50">
        <v>1863.42</v>
      </c>
    </row>
    <row r="3467" spans="1:8" ht="12.75">
      <c r="A3467" s="67" t="s">
        <v>540</v>
      </c>
      <c r="B3467" s="7" t="s">
        <v>557</v>
      </c>
      <c r="C3467" s="8">
        <v>350000</v>
      </c>
      <c r="D3467" s="41">
        <v>350000</v>
      </c>
      <c r="E3467" s="9">
        <v>336280.23</v>
      </c>
      <c r="F3467" s="46" t="str">
        <f t="shared" si="208"/>
        <v> </v>
      </c>
      <c r="G3467" s="47">
        <f t="shared" si="209"/>
        <v>13719.770000000019</v>
      </c>
      <c r="H3467" s="50">
        <v>13719.77</v>
      </c>
    </row>
    <row r="3468" spans="1:8" ht="12.75">
      <c r="A3468" s="67" t="s">
        <v>541</v>
      </c>
      <c r="B3468" s="7" t="s">
        <v>558</v>
      </c>
      <c r="C3468" s="8">
        <v>325000</v>
      </c>
      <c r="D3468" s="41">
        <v>433000</v>
      </c>
      <c r="E3468" s="9">
        <v>428455.25</v>
      </c>
      <c r="F3468" s="46" t="str">
        <f t="shared" si="208"/>
        <v> </v>
      </c>
      <c r="G3468" s="47">
        <f t="shared" si="209"/>
        <v>4544.75</v>
      </c>
      <c r="H3468" s="50">
        <v>4544.75</v>
      </c>
    </row>
    <row r="3469" spans="1:8" ht="12.75">
      <c r="A3469" s="67" t="s">
        <v>577</v>
      </c>
      <c r="B3469" s="7" t="s">
        <v>580</v>
      </c>
      <c r="C3469" s="8">
        <v>4150000</v>
      </c>
      <c r="D3469" s="41">
        <v>4150000</v>
      </c>
      <c r="E3469" s="9">
        <v>4023940.8</v>
      </c>
      <c r="F3469" s="46" t="str">
        <f t="shared" si="208"/>
        <v> </v>
      </c>
      <c r="G3469" s="47">
        <f t="shared" si="209"/>
        <v>126059.20000000019</v>
      </c>
      <c r="H3469" s="50">
        <v>126059.2</v>
      </c>
    </row>
    <row r="3470" spans="1:8" ht="12.75">
      <c r="A3470" s="67" t="s">
        <v>543</v>
      </c>
      <c r="B3470" s="7" t="s">
        <v>559</v>
      </c>
      <c r="C3470" s="8">
        <v>100000</v>
      </c>
      <c r="D3470" s="41">
        <v>100000</v>
      </c>
      <c r="E3470" s="9">
        <v>74146</v>
      </c>
      <c r="F3470" s="46" t="str">
        <f t="shared" si="208"/>
        <v> </v>
      </c>
      <c r="G3470" s="47">
        <f t="shared" si="209"/>
        <v>25854</v>
      </c>
      <c r="H3470" s="50">
        <v>25854</v>
      </c>
    </row>
    <row r="3471" spans="1:8" ht="12.75">
      <c r="A3471" s="67" t="s">
        <v>544</v>
      </c>
      <c r="B3471" s="7" t="s">
        <v>153</v>
      </c>
      <c r="C3471" s="8"/>
      <c r="D3471" s="41"/>
      <c r="E3471" s="9"/>
      <c r="F3471" s="46" t="str">
        <f t="shared" si="208"/>
        <v> </v>
      </c>
      <c r="G3471" s="47" t="str">
        <f t="shared" si="209"/>
        <v> </v>
      </c>
      <c r="H3471" s="50"/>
    </row>
    <row r="3472" spans="1:8" ht="12.75">
      <c r="A3472" s="2"/>
      <c r="B3472" s="7" t="s">
        <v>790</v>
      </c>
      <c r="C3472" s="8">
        <v>100000</v>
      </c>
      <c r="D3472" s="41">
        <v>150000</v>
      </c>
      <c r="E3472" s="9">
        <v>136888.02</v>
      </c>
      <c r="F3472" s="46" t="str">
        <f t="shared" si="208"/>
        <v> </v>
      </c>
      <c r="G3472" s="47">
        <f t="shared" si="209"/>
        <v>13111.98000000001</v>
      </c>
      <c r="H3472" s="50">
        <v>13111.98</v>
      </c>
    </row>
    <row r="3473" spans="1:8" ht="12.75">
      <c r="A3473" s="67" t="s">
        <v>578</v>
      </c>
      <c r="B3473" s="7" t="s">
        <v>560</v>
      </c>
      <c r="C3473" s="8">
        <v>300000</v>
      </c>
      <c r="D3473" s="41">
        <v>242000</v>
      </c>
      <c r="E3473" s="9">
        <v>197550</v>
      </c>
      <c r="F3473" s="46" t="str">
        <f t="shared" si="208"/>
        <v> </v>
      </c>
      <c r="G3473" s="47">
        <f t="shared" si="209"/>
        <v>44450</v>
      </c>
      <c r="H3473" s="50">
        <v>44450</v>
      </c>
    </row>
    <row r="3474" spans="1:8" ht="12.75">
      <c r="A3474" s="67" t="s">
        <v>545</v>
      </c>
      <c r="B3474" s="7" t="s">
        <v>561</v>
      </c>
      <c r="C3474" s="8">
        <v>250000</v>
      </c>
      <c r="D3474" s="41">
        <v>250000</v>
      </c>
      <c r="E3474" s="9">
        <v>84544.42</v>
      </c>
      <c r="F3474" s="46" t="str">
        <f t="shared" si="208"/>
        <v> </v>
      </c>
      <c r="G3474" s="47">
        <f t="shared" si="209"/>
        <v>165455.58000000002</v>
      </c>
      <c r="H3474" s="50">
        <v>165455.58</v>
      </c>
    </row>
    <row r="3475" spans="1:8" ht="12.75">
      <c r="A3475" s="67" t="s">
        <v>546</v>
      </c>
      <c r="B3475" s="7" t="s">
        <v>562</v>
      </c>
      <c r="C3475" s="8">
        <v>350000</v>
      </c>
      <c r="D3475" s="41">
        <v>350000</v>
      </c>
      <c r="E3475" s="9">
        <v>336847.49</v>
      </c>
      <c r="F3475" s="46" t="str">
        <f t="shared" si="208"/>
        <v> </v>
      </c>
      <c r="G3475" s="47">
        <f t="shared" si="209"/>
        <v>13152.51000000001</v>
      </c>
      <c r="H3475" s="50">
        <v>13152.51</v>
      </c>
    </row>
    <row r="3476" spans="1:8" ht="12.75">
      <c r="A3476" s="67" t="s">
        <v>547</v>
      </c>
      <c r="B3476" s="7" t="s">
        <v>563</v>
      </c>
      <c r="C3476" s="8">
        <v>20000</v>
      </c>
      <c r="D3476" s="41">
        <v>20000</v>
      </c>
      <c r="E3476" s="9">
        <v>17379.1</v>
      </c>
      <c r="F3476" s="46" t="str">
        <f t="shared" si="208"/>
        <v> </v>
      </c>
      <c r="G3476" s="47">
        <f t="shared" si="209"/>
        <v>2620.9000000000015</v>
      </c>
      <c r="H3476" s="50">
        <v>2620.9</v>
      </c>
    </row>
    <row r="3477" spans="1:8" ht="12.75">
      <c r="A3477" s="67" t="s">
        <v>548</v>
      </c>
      <c r="B3477" s="7" t="s">
        <v>564</v>
      </c>
      <c r="C3477" s="8">
        <v>250000</v>
      </c>
      <c r="D3477" s="41">
        <v>325000</v>
      </c>
      <c r="E3477" s="9">
        <v>285505.56</v>
      </c>
      <c r="F3477" s="46" t="str">
        <f t="shared" si="208"/>
        <v> </v>
      </c>
      <c r="G3477" s="47">
        <f t="shared" si="209"/>
        <v>39494.44</v>
      </c>
      <c r="H3477" s="50">
        <v>39494.44</v>
      </c>
    </row>
    <row r="3478" spans="1:8" ht="12.75">
      <c r="A3478" s="67" t="s">
        <v>549</v>
      </c>
      <c r="B3478" s="7" t="s">
        <v>565</v>
      </c>
      <c r="C3478" s="8">
        <v>55000</v>
      </c>
      <c r="D3478" s="41">
        <v>55500</v>
      </c>
      <c r="E3478" s="9">
        <v>55500</v>
      </c>
      <c r="F3478" s="46" t="str">
        <f t="shared" si="208"/>
        <v> </v>
      </c>
      <c r="G3478" s="47" t="str">
        <f t="shared" si="209"/>
        <v> </v>
      </c>
      <c r="H3478" s="50">
        <v>0</v>
      </c>
    </row>
    <row r="3479" spans="1:8" ht="12.75">
      <c r="A3479" s="67" t="s">
        <v>552</v>
      </c>
      <c r="B3479" s="7" t="s">
        <v>582</v>
      </c>
      <c r="C3479" s="8">
        <v>25000</v>
      </c>
      <c r="D3479" s="41">
        <v>85000</v>
      </c>
      <c r="E3479" s="9">
        <v>127220.75</v>
      </c>
      <c r="F3479" s="46">
        <f t="shared" si="208"/>
        <v>42220.75</v>
      </c>
      <c r="G3479" s="47" t="str">
        <f t="shared" si="209"/>
        <v> </v>
      </c>
      <c r="H3479" s="50">
        <v>-42220.75</v>
      </c>
    </row>
    <row r="3480" spans="1:8" ht="12.75">
      <c r="A3480" s="67" t="s">
        <v>553</v>
      </c>
      <c r="B3480" s="7" t="s">
        <v>568</v>
      </c>
      <c r="C3480" s="8">
        <v>175000</v>
      </c>
      <c r="D3480" s="41">
        <v>205000</v>
      </c>
      <c r="E3480" s="9">
        <v>198335</v>
      </c>
      <c r="F3480" s="46" t="str">
        <f t="shared" si="208"/>
        <v> </v>
      </c>
      <c r="G3480" s="47">
        <f t="shared" si="209"/>
        <v>6665</v>
      </c>
      <c r="H3480" s="50">
        <v>6665</v>
      </c>
    </row>
    <row r="3481" spans="1:8" ht="12.75">
      <c r="A3481" s="67" t="s">
        <v>1327</v>
      </c>
      <c r="B3481" s="7" t="s">
        <v>1347</v>
      </c>
      <c r="C3481" s="8">
        <v>1000000</v>
      </c>
      <c r="D3481" s="41">
        <v>715000</v>
      </c>
      <c r="E3481" s="9">
        <v>667997.23</v>
      </c>
      <c r="F3481" s="46" t="str">
        <f t="shared" si="208"/>
        <v> </v>
      </c>
      <c r="G3481" s="47">
        <f t="shared" si="209"/>
        <v>47002.77000000002</v>
      </c>
      <c r="H3481" s="50">
        <v>47002.77</v>
      </c>
    </row>
    <row r="3482" spans="1:8" ht="12.75">
      <c r="A3482" s="67" t="s">
        <v>592</v>
      </c>
      <c r="B3482" s="7" t="s">
        <v>848</v>
      </c>
      <c r="C3482" s="8"/>
      <c r="D3482" s="41"/>
      <c r="E3482" s="9"/>
      <c r="F3482" s="46" t="str">
        <f t="shared" si="208"/>
        <v> </v>
      </c>
      <c r="G3482" s="47" t="str">
        <f t="shared" si="209"/>
        <v> </v>
      </c>
      <c r="H3482" s="50"/>
    </row>
    <row r="3483" spans="1:8" ht="12.75">
      <c r="A3483" s="66"/>
      <c r="B3483" s="7" t="s">
        <v>859</v>
      </c>
      <c r="C3483" s="8">
        <v>15000</v>
      </c>
      <c r="D3483" s="41">
        <v>15000</v>
      </c>
      <c r="E3483" s="9">
        <v>5313.34</v>
      </c>
      <c r="F3483" s="46" t="str">
        <f t="shared" si="208"/>
        <v> </v>
      </c>
      <c r="G3483" s="47">
        <f t="shared" si="209"/>
        <v>9686.66</v>
      </c>
      <c r="H3483" s="50">
        <v>9686.66</v>
      </c>
    </row>
    <row r="3484" spans="1:8" ht="12.75">
      <c r="A3484" s="66"/>
      <c r="B3484" s="7"/>
      <c r="C3484" s="8"/>
      <c r="D3484" s="41"/>
      <c r="E3484" s="9"/>
      <c r="F3484" s="9"/>
      <c r="G3484" s="78"/>
      <c r="H3484" s="50"/>
    </row>
    <row r="3485" spans="1:9" ht="12.75">
      <c r="A3485" s="66"/>
      <c r="B3485" s="14" t="s">
        <v>1486</v>
      </c>
      <c r="C3485" s="8">
        <v>23625000</v>
      </c>
      <c r="D3485" s="44">
        <f>SUM(D3462:D3484)</f>
        <v>23520000</v>
      </c>
      <c r="E3485" s="22">
        <f>SUM(E3462:E3484)</f>
        <v>22015796.650000002</v>
      </c>
      <c r="F3485" s="22">
        <f>SUM(F3462:F3484)</f>
        <v>42220.75</v>
      </c>
      <c r="G3485" s="61">
        <f>SUM(G3462:G3484)</f>
        <v>1546424.0999999992</v>
      </c>
      <c r="H3485" s="73">
        <f>SUM(H3462:H3484)</f>
        <v>1504203.3499999999</v>
      </c>
      <c r="I3485" s="9">
        <v>22015796.65</v>
      </c>
    </row>
    <row r="3486" spans="1:9" ht="12.75">
      <c r="A3486" s="66"/>
      <c r="B3486" s="14" t="s">
        <v>512</v>
      </c>
      <c r="C3486" s="8"/>
      <c r="D3486" s="42"/>
      <c r="E3486" s="23"/>
      <c r="F3486" s="23"/>
      <c r="G3486" s="79"/>
      <c r="H3486" s="71"/>
      <c r="I3486" s="9"/>
    </row>
    <row r="3487" spans="1:9" ht="12.75">
      <c r="A3487" s="66"/>
      <c r="B3487" s="14" t="s">
        <v>507</v>
      </c>
      <c r="C3487" s="8"/>
      <c r="D3487" s="41"/>
      <c r="E3487" s="9"/>
      <c r="F3487" s="9"/>
      <c r="G3487" s="78"/>
      <c r="H3487" s="50"/>
      <c r="I3487" s="9"/>
    </row>
    <row r="3488" spans="1:9" ht="12.75">
      <c r="A3488" s="66"/>
      <c r="B3488" s="14" t="s">
        <v>508</v>
      </c>
      <c r="C3488" s="8">
        <v>149355000</v>
      </c>
      <c r="D3488" s="43">
        <f>D3417+D3457+D3485</f>
        <v>149355000</v>
      </c>
      <c r="E3488" s="21">
        <f>E3417+E3457+E3485</f>
        <v>148196872.94</v>
      </c>
      <c r="F3488" s="21">
        <f>F3417+F3457+F3485</f>
        <v>1800399.0000000002</v>
      </c>
      <c r="G3488" s="80">
        <f>G3417+G3457+G3485</f>
        <v>2958526.0600000042</v>
      </c>
      <c r="H3488" s="72">
        <f>H3417+H3457+H3485</f>
        <v>1158127.0599999996</v>
      </c>
      <c r="I3488" s="9">
        <v>148196872.94</v>
      </c>
    </row>
    <row r="3489" spans="1:8" ht="12.75">
      <c r="A3489" s="2"/>
      <c r="B3489" s="28" t="s">
        <v>1265</v>
      </c>
      <c r="C3489" s="1"/>
      <c r="D3489" s="45"/>
      <c r="E3489" s="4"/>
      <c r="F3489" s="59" t="str">
        <f>IF(E3488&gt;D3488,E3488-D3488," ")</f>
        <v> </v>
      </c>
      <c r="G3489" s="84">
        <f>IF(D3488&gt;E3488,D3488-E3488," ")</f>
        <v>1158127.0600000024</v>
      </c>
      <c r="H3489" s="50"/>
    </row>
    <row r="3490" spans="1:8" ht="12.75">
      <c r="A3490" s="2"/>
      <c r="B3490" s="3"/>
      <c r="C3490" s="1"/>
      <c r="D3490" s="45"/>
      <c r="E3490" s="4"/>
      <c r="F3490" s="4"/>
      <c r="G3490" s="4"/>
      <c r="H3490" s="50"/>
    </row>
    <row r="3491" spans="1:8" ht="12.75">
      <c r="A3491" s="2"/>
      <c r="B3491" s="3"/>
      <c r="C3491" s="1"/>
      <c r="D3491" s="45"/>
      <c r="E3491" s="4"/>
      <c r="F3491" s="4"/>
      <c r="G3491" s="4"/>
      <c r="H3491" s="50"/>
    </row>
    <row r="3492" spans="1:8" ht="12.75">
      <c r="A3492" s="2"/>
      <c r="B3492" s="3"/>
      <c r="C3492" s="1"/>
      <c r="D3492" s="45"/>
      <c r="E3492" s="4"/>
      <c r="F3492" s="4"/>
      <c r="G3492" s="4"/>
      <c r="H3492" s="50"/>
    </row>
    <row r="3493" spans="1:8" ht="12.75">
      <c r="A3493" s="2"/>
      <c r="B3493" s="3"/>
      <c r="C3493" s="1"/>
      <c r="D3493" s="45"/>
      <c r="E3493" s="4"/>
      <c r="F3493" s="4"/>
      <c r="G3493" s="4"/>
      <c r="H3493" s="50"/>
    </row>
    <row r="3494" spans="1:8" ht="12.75">
      <c r="A3494" s="64"/>
      <c r="B3494" s="7"/>
      <c r="C3494" s="8"/>
      <c r="D3494" s="41"/>
      <c r="E3494" s="9"/>
      <c r="F3494" s="9"/>
      <c r="G3494" s="78"/>
      <c r="H3494" s="50"/>
    </row>
    <row r="3495" spans="1:8" ht="12.75">
      <c r="A3495" s="64"/>
      <c r="B3495" s="17" t="s">
        <v>513</v>
      </c>
      <c r="C3495" s="8"/>
      <c r="D3495" s="41"/>
      <c r="E3495" s="9"/>
      <c r="F3495" s="9"/>
      <c r="G3495" s="78"/>
      <c r="H3495" s="50"/>
    </row>
    <row r="3496" spans="1:8" ht="12.75">
      <c r="A3496" s="64"/>
      <c r="B3496" s="17" t="s">
        <v>514</v>
      </c>
      <c r="C3496" s="8"/>
      <c r="D3496" s="41"/>
      <c r="E3496" s="9"/>
      <c r="F3496" s="9"/>
      <c r="G3496" s="78"/>
      <c r="H3496" s="50"/>
    </row>
    <row r="3497" spans="1:8" ht="12.75">
      <c r="A3497" s="64"/>
      <c r="B3497" s="17" t="s">
        <v>515</v>
      </c>
      <c r="C3497" s="8"/>
      <c r="D3497" s="41"/>
      <c r="E3497" s="9"/>
      <c r="F3497" s="9"/>
      <c r="G3497" s="78"/>
      <c r="H3497" s="50"/>
    </row>
    <row r="3498" spans="1:8" ht="12.75" customHeight="1">
      <c r="A3498" s="64"/>
      <c r="B3498" s="17"/>
      <c r="C3498" s="8"/>
      <c r="D3498" s="41"/>
      <c r="E3498" s="9"/>
      <c r="F3498" s="9"/>
      <c r="G3498" s="78"/>
      <c r="H3498" s="50"/>
    </row>
    <row r="3499" spans="1:8" ht="12.75">
      <c r="A3499" s="64"/>
      <c r="B3499" s="17" t="s">
        <v>1263</v>
      </c>
      <c r="C3499" s="8"/>
      <c r="D3499" s="41"/>
      <c r="E3499" s="9"/>
      <c r="F3499" s="9"/>
      <c r="G3499" s="78"/>
      <c r="H3499" s="50"/>
    </row>
    <row r="3500" spans="1:8" ht="12.75">
      <c r="A3500" s="66" t="s">
        <v>188</v>
      </c>
      <c r="B3500" s="7" t="s">
        <v>534</v>
      </c>
      <c r="C3500" s="8">
        <v>100170000</v>
      </c>
      <c r="D3500" s="41">
        <v>100170000</v>
      </c>
      <c r="E3500" s="9">
        <v>98332952.67</v>
      </c>
      <c r="F3500" s="46" t="str">
        <f>IF(E3500&gt;D3500,E3500-D3500," ")</f>
        <v> </v>
      </c>
      <c r="G3500" s="47">
        <f>IF(D3500&gt;E3500,D3500-E3500," ")</f>
        <v>1837047.3299999982</v>
      </c>
      <c r="H3500" s="50">
        <v>1837047.33</v>
      </c>
    </row>
    <row r="3501" spans="1:8" ht="7.5" customHeight="1">
      <c r="A3501" s="66"/>
      <c r="B3501" s="7"/>
      <c r="C3501" s="8"/>
      <c r="D3501" s="41"/>
      <c r="E3501" s="9"/>
      <c r="F3501" s="9"/>
      <c r="G3501" s="78"/>
      <c r="H3501" s="50"/>
    </row>
    <row r="3502" spans="1:8" ht="12.75">
      <c r="A3502" s="66"/>
      <c r="B3502" s="17" t="s">
        <v>1264</v>
      </c>
      <c r="C3502" s="8"/>
      <c r="D3502" s="41"/>
      <c r="E3502" s="9"/>
      <c r="F3502" s="9"/>
      <c r="G3502" s="78"/>
      <c r="H3502" s="50"/>
    </row>
    <row r="3503" spans="1:8" ht="12.75">
      <c r="A3503" s="66" t="s">
        <v>189</v>
      </c>
      <c r="B3503" s="7" t="s">
        <v>152</v>
      </c>
      <c r="C3503" s="8">
        <v>105000</v>
      </c>
      <c r="D3503" s="41">
        <v>122000</v>
      </c>
      <c r="E3503" s="9">
        <v>120498.19</v>
      </c>
      <c r="F3503" s="46" t="str">
        <f aca="true" t="shared" si="210" ref="F3503:F3534">IF(E3503&gt;D3503,E3503-D3503," ")</f>
        <v> </v>
      </c>
      <c r="G3503" s="47">
        <f aca="true" t="shared" si="211" ref="G3503:G3534">IF(D3503&gt;E3503,D3503-E3503," ")</f>
        <v>1501.8099999999977</v>
      </c>
      <c r="H3503" s="50">
        <v>1501.81</v>
      </c>
    </row>
    <row r="3504" spans="1:8" ht="12.75">
      <c r="A3504" s="67" t="s">
        <v>536</v>
      </c>
      <c r="B3504" s="7" t="s">
        <v>555</v>
      </c>
      <c r="C3504" s="8">
        <v>2500000</v>
      </c>
      <c r="D3504" s="41">
        <v>2800000</v>
      </c>
      <c r="E3504" s="9">
        <v>2799392.02</v>
      </c>
      <c r="F3504" s="46" t="str">
        <f t="shared" si="210"/>
        <v> </v>
      </c>
      <c r="G3504" s="47">
        <f t="shared" si="211"/>
        <v>607.9799999999814</v>
      </c>
      <c r="H3504" s="50">
        <v>607.98</v>
      </c>
    </row>
    <row r="3505" spans="1:8" ht="12.75">
      <c r="A3505" s="67" t="s">
        <v>538</v>
      </c>
      <c r="B3505" s="7" t="s">
        <v>579</v>
      </c>
      <c r="C3505" s="8">
        <v>60000</v>
      </c>
      <c r="D3505" s="41">
        <v>60000</v>
      </c>
      <c r="E3505" s="9">
        <v>58150.49</v>
      </c>
      <c r="F3505" s="46" t="str">
        <f t="shared" si="210"/>
        <v> </v>
      </c>
      <c r="G3505" s="47">
        <f t="shared" si="211"/>
        <v>1849.510000000002</v>
      </c>
      <c r="H3505" s="50">
        <v>1849.51</v>
      </c>
    </row>
    <row r="3506" spans="1:8" ht="12.75">
      <c r="A3506" s="67" t="s">
        <v>1370</v>
      </c>
      <c r="B3506" s="7" t="s">
        <v>812</v>
      </c>
      <c r="C3506" s="8"/>
      <c r="D3506" s="41"/>
      <c r="E3506" s="9"/>
      <c r="F3506" s="46" t="str">
        <f t="shared" si="210"/>
        <v> </v>
      </c>
      <c r="G3506" s="47" t="str">
        <f t="shared" si="211"/>
        <v> </v>
      </c>
      <c r="H3506" s="50"/>
    </row>
    <row r="3507" spans="1:8" ht="12.75">
      <c r="A3507" s="66"/>
      <c r="B3507" s="7" t="s">
        <v>1380</v>
      </c>
      <c r="C3507" s="8">
        <v>288000</v>
      </c>
      <c r="D3507" s="41">
        <v>319500</v>
      </c>
      <c r="E3507" s="9">
        <v>308250</v>
      </c>
      <c r="F3507" s="46" t="str">
        <f t="shared" si="210"/>
        <v> </v>
      </c>
      <c r="G3507" s="47">
        <f t="shared" si="211"/>
        <v>11250</v>
      </c>
      <c r="H3507" s="50">
        <v>11250</v>
      </c>
    </row>
    <row r="3508" spans="1:8" ht="12.75">
      <c r="A3508" s="67" t="s">
        <v>539</v>
      </c>
      <c r="B3508" s="7" t="s">
        <v>556</v>
      </c>
      <c r="C3508" s="8">
        <v>900000</v>
      </c>
      <c r="D3508" s="41">
        <v>1310000</v>
      </c>
      <c r="E3508" s="9">
        <v>1298907.34</v>
      </c>
      <c r="F3508" s="46" t="str">
        <f t="shared" si="210"/>
        <v> </v>
      </c>
      <c r="G3508" s="47">
        <f t="shared" si="211"/>
        <v>11092.659999999916</v>
      </c>
      <c r="H3508" s="50">
        <v>11092.66</v>
      </c>
    </row>
    <row r="3509" spans="1:8" ht="12.75">
      <c r="A3509" s="67" t="s">
        <v>540</v>
      </c>
      <c r="B3509" s="7" t="s">
        <v>557</v>
      </c>
      <c r="C3509" s="8">
        <v>550000</v>
      </c>
      <c r="D3509" s="41">
        <v>725000</v>
      </c>
      <c r="E3509" s="9">
        <v>712045.46</v>
      </c>
      <c r="F3509" s="46" t="str">
        <f t="shared" si="210"/>
        <v> </v>
      </c>
      <c r="G3509" s="47">
        <f t="shared" si="211"/>
        <v>12954.540000000037</v>
      </c>
      <c r="H3509" s="50">
        <v>12954.54</v>
      </c>
    </row>
    <row r="3510" spans="1:8" ht="12.75">
      <c r="A3510" s="67" t="s">
        <v>541</v>
      </c>
      <c r="B3510" s="7" t="s">
        <v>558</v>
      </c>
      <c r="C3510" s="8">
        <v>900000</v>
      </c>
      <c r="D3510" s="41">
        <v>1125000</v>
      </c>
      <c r="E3510" s="9">
        <v>1124763.92</v>
      </c>
      <c r="F3510" s="46" t="str">
        <f t="shared" si="210"/>
        <v> </v>
      </c>
      <c r="G3510" s="47">
        <f t="shared" si="211"/>
        <v>236.0800000000745</v>
      </c>
      <c r="H3510" s="50">
        <v>236.08</v>
      </c>
    </row>
    <row r="3511" spans="1:8" ht="12.75">
      <c r="A3511" s="67" t="s">
        <v>577</v>
      </c>
      <c r="B3511" s="7" t="s">
        <v>580</v>
      </c>
      <c r="C3511" s="8">
        <v>3434000</v>
      </c>
      <c r="D3511" s="41">
        <v>3434000</v>
      </c>
      <c r="E3511" s="9">
        <v>3433951.2</v>
      </c>
      <c r="F3511" s="46" t="str">
        <f t="shared" si="210"/>
        <v> </v>
      </c>
      <c r="G3511" s="47">
        <f t="shared" si="211"/>
        <v>48.799999999813735</v>
      </c>
      <c r="H3511" s="50">
        <v>48.8</v>
      </c>
    </row>
    <row r="3512" spans="1:8" ht="12.75">
      <c r="A3512" s="67" t="s">
        <v>542</v>
      </c>
      <c r="B3512" s="7" t="s">
        <v>581</v>
      </c>
      <c r="C3512" s="8">
        <v>400000</v>
      </c>
      <c r="D3512" s="41">
        <v>575000</v>
      </c>
      <c r="E3512" s="9">
        <v>555488.59</v>
      </c>
      <c r="F3512" s="46" t="str">
        <f t="shared" si="210"/>
        <v> </v>
      </c>
      <c r="G3512" s="47">
        <f t="shared" si="211"/>
        <v>19511.410000000033</v>
      </c>
      <c r="H3512" s="50">
        <v>19511.41</v>
      </c>
    </row>
    <row r="3513" spans="1:8" ht="12.75">
      <c r="A3513" s="67" t="s">
        <v>543</v>
      </c>
      <c r="B3513" s="7" t="s">
        <v>559</v>
      </c>
      <c r="C3513" s="8">
        <v>250000</v>
      </c>
      <c r="D3513" s="41">
        <v>380000</v>
      </c>
      <c r="E3513" s="9">
        <v>372945.6</v>
      </c>
      <c r="F3513" s="46" t="str">
        <f t="shared" si="210"/>
        <v> </v>
      </c>
      <c r="G3513" s="47">
        <f t="shared" si="211"/>
        <v>7054.400000000023</v>
      </c>
      <c r="H3513" s="50">
        <v>7054.4</v>
      </c>
    </row>
    <row r="3514" spans="1:8" ht="12.75">
      <c r="A3514" s="67" t="s">
        <v>544</v>
      </c>
      <c r="B3514" s="7" t="s">
        <v>1360</v>
      </c>
      <c r="C3514" s="8"/>
      <c r="D3514" s="41"/>
      <c r="E3514" s="9"/>
      <c r="F3514" s="46" t="str">
        <f t="shared" si="210"/>
        <v> </v>
      </c>
      <c r="G3514" s="47" t="str">
        <f t="shared" si="211"/>
        <v> </v>
      </c>
      <c r="H3514" s="50"/>
    </row>
    <row r="3515" spans="1:8" ht="12.75">
      <c r="A3515" s="66"/>
      <c r="B3515" s="7" t="s">
        <v>790</v>
      </c>
      <c r="C3515" s="8">
        <v>300000</v>
      </c>
      <c r="D3515" s="41">
        <v>375000</v>
      </c>
      <c r="E3515" s="9">
        <v>352207.19</v>
      </c>
      <c r="F3515" s="46" t="str">
        <f t="shared" si="210"/>
        <v> </v>
      </c>
      <c r="G3515" s="47">
        <f t="shared" si="211"/>
        <v>22792.809999999998</v>
      </c>
      <c r="H3515" s="50">
        <v>22792.81</v>
      </c>
    </row>
    <row r="3516" spans="1:8" ht="12.75">
      <c r="A3516" s="67" t="s">
        <v>578</v>
      </c>
      <c r="B3516" s="7" t="s">
        <v>560</v>
      </c>
      <c r="C3516" s="8">
        <v>5000000</v>
      </c>
      <c r="D3516" s="41">
        <v>8270000</v>
      </c>
      <c r="E3516" s="9">
        <v>7702985.06</v>
      </c>
      <c r="F3516" s="46" t="str">
        <f t="shared" si="210"/>
        <v> </v>
      </c>
      <c r="G3516" s="47">
        <f t="shared" si="211"/>
        <v>567014.9400000004</v>
      </c>
      <c r="H3516" s="50">
        <v>567014.94</v>
      </c>
    </row>
    <row r="3517" spans="1:8" ht="12.75">
      <c r="A3517" s="67" t="s">
        <v>545</v>
      </c>
      <c r="B3517" s="7" t="s">
        <v>561</v>
      </c>
      <c r="C3517" s="8">
        <v>542970</v>
      </c>
      <c r="D3517" s="41">
        <v>542970</v>
      </c>
      <c r="E3517" s="9">
        <v>402512.92</v>
      </c>
      <c r="F3517" s="46" t="str">
        <f t="shared" si="210"/>
        <v> </v>
      </c>
      <c r="G3517" s="47">
        <f t="shared" si="211"/>
        <v>140457.08000000002</v>
      </c>
      <c r="H3517" s="50">
        <v>140457.08</v>
      </c>
    </row>
    <row r="3518" spans="1:8" ht="12.75">
      <c r="A3518" s="67" t="s">
        <v>546</v>
      </c>
      <c r="B3518" s="7" t="s">
        <v>562</v>
      </c>
      <c r="C3518" s="8">
        <v>450000</v>
      </c>
      <c r="D3518" s="41">
        <v>500000</v>
      </c>
      <c r="E3518" s="9">
        <v>494654.4</v>
      </c>
      <c r="F3518" s="46" t="str">
        <f t="shared" si="210"/>
        <v> </v>
      </c>
      <c r="G3518" s="47">
        <f t="shared" si="211"/>
        <v>5345.599999999977</v>
      </c>
      <c r="H3518" s="50">
        <v>5345.6</v>
      </c>
    </row>
    <row r="3519" spans="1:8" ht="12.75">
      <c r="A3519" s="67" t="s">
        <v>547</v>
      </c>
      <c r="B3519" s="7" t="s">
        <v>563</v>
      </c>
      <c r="C3519" s="8">
        <v>10</v>
      </c>
      <c r="D3519" s="41">
        <v>10</v>
      </c>
      <c r="E3519" s="9">
        <v>0</v>
      </c>
      <c r="F3519" s="46" t="str">
        <f t="shared" si="210"/>
        <v> </v>
      </c>
      <c r="G3519" s="47">
        <f t="shared" si="211"/>
        <v>10</v>
      </c>
      <c r="H3519" s="50">
        <v>10</v>
      </c>
    </row>
    <row r="3520" spans="1:8" ht="12.75">
      <c r="A3520" s="67" t="s">
        <v>548</v>
      </c>
      <c r="B3520" s="7" t="s">
        <v>564</v>
      </c>
      <c r="C3520" s="8">
        <v>500000</v>
      </c>
      <c r="D3520" s="41">
        <v>500000</v>
      </c>
      <c r="E3520" s="9">
        <v>405627.64</v>
      </c>
      <c r="F3520" s="46" t="str">
        <f t="shared" si="210"/>
        <v> </v>
      </c>
      <c r="G3520" s="47">
        <f t="shared" si="211"/>
        <v>94372.35999999999</v>
      </c>
      <c r="H3520" s="50">
        <v>94372.36</v>
      </c>
    </row>
    <row r="3521" spans="1:8" ht="12.75">
      <c r="A3521" s="67" t="s">
        <v>549</v>
      </c>
      <c r="B3521" s="7" t="s">
        <v>565</v>
      </c>
      <c r="C3521" s="8">
        <v>65000</v>
      </c>
      <c r="D3521" s="41">
        <v>65000</v>
      </c>
      <c r="E3521" s="9">
        <v>56830</v>
      </c>
      <c r="F3521" s="46" t="str">
        <f t="shared" si="210"/>
        <v> </v>
      </c>
      <c r="G3521" s="47">
        <f t="shared" si="211"/>
        <v>8170</v>
      </c>
      <c r="H3521" s="50">
        <v>8170</v>
      </c>
    </row>
    <row r="3522" spans="1:8" ht="12.75">
      <c r="A3522" s="67" t="s">
        <v>190</v>
      </c>
      <c r="B3522" s="7" t="s">
        <v>191</v>
      </c>
      <c r="C3522" s="8">
        <v>12000000</v>
      </c>
      <c r="D3522" s="41">
        <v>6840000</v>
      </c>
      <c r="E3522" s="9">
        <v>2778121.5</v>
      </c>
      <c r="F3522" s="46" t="str">
        <f t="shared" si="210"/>
        <v> </v>
      </c>
      <c r="G3522" s="47">
        <f t="shared" si="211"/>
        <v>4061878.5</v>
      </c>
      <c r="H3522" s="50">
        <v>4061878.5</v>
      </c>
    </row>
    <row r="3523" spans="1:8" ht="12.75">
      <c r="A3523" s="67" t="s">
        <v>551</v>
      </c>
      <c r="B3523" s="7" t="s">
        <v>567</v>
      </c>
      <c r="C3523" s="8">
        <v>300000</v>
      </c>
      <c r="D3523" s="41">
        <v>300000</v>
      </c>
      <c r="E3523" s="9">
        <v>294585.25</v>
      </c>
      <c r="F3523" s="46" t="str">
        <f t="shared" si="210"/>
        <v> </v>
      </c>
      <c r="G3523" s="47">
        <f t="shared" si="211"/>
        <v>5414.75</v>
      </c>
      <c r="H3523" s="50">
        <v>5414.75</v>
      </c>
    </row>
    <row r="3524" spans="1:8" ht="12.75">
      <c r="A3524" s="67" t="s">
        <v>192</v>
      </c>
      <c r="B3524" s="7" t="s">
        <v>193</v>
      </c>
      <c r="C3524" s="8">
        <v>300000</v>
      </c>
      <c r="D3524" s="41">
        <v>193500</v>
      </c>
      <c r="E3524" s="9">
        <v>129628.5</v>
      </c>
      <c r="F3524" s="46" t="str">
        <f t="shared" si="210"/>
        <v> </v>
      </c>
      <c r="G3524" s="47">
        <f t="shared" si="211"/>
        <v>63871.5</v>
      </c>
      <c r="H3524" s="50">
        <v>63871.5</v>
      </c>
    </row>
    <row r="3525" spans="1:8" ht="12.75">
      <c r="A3525" s="67" t="s">
        <v>552</v>
      </c>
      <c r="B3525" s="7" t="s">
        <v>582</v>
      </c>
      <c r="C3525" s="8">
        <v>100000</v>
      </c>
      <c r="D3525" s="41">
        <v>208000</v>
      </c>
      <c r="E3525" s="9">
        <v>203954.5</v>
      </c>
      <c r="F3525" s="46" t="str">
        <f t="shared" si="210"/>
        <v> </v>
      </c>
      <c r="G3525" s="47">
        <f t="shared" si="211"/>
        <v>4045.5</v>
      </c>
      <c r="H3525" s="50">
        <v>4045.5</v>
      </c>
    </row>
    <row r="3526" spans="1:8" ht="12.75">
      <c r="A3526" s="67" t="s">
        <v>553</v>
      </c>
      <c r="B3526" s="7" t="s">
        <v>568</v>
      </c>
      <c r="C3526" s="8">
        <v>900000</v>
      </c>
      <c r="D3526" s="41">
        <v>900000</v>
      </c>
      <c r="E3526" s="9">
        <v>883577.4</v>
      </c>
      <c r="F3526" s="46" t="str">
        <f t="shared" si="210"/>
        <v> </v>
      </c>
      <c r="G3526" s="47">
        <f t="shared" si="211"/>
        <v>16422.599999999977</v>
      </c>
      <c r="H3526" s="50">
        <v>16422.6</v>
      </c>
    </row>
    <row r="3527" spans="1:8" ht="12.75">
      <c r="A3527" s="67" t="s">
        <v>194</v>
      </c>
      <c r="B3527" s="7" t="s">
        <v>195</v>
      </c>
      <c r="C3527" s="8">
        <v>10</v>
      </c>
      <c r="D3527" s="41">
        <v>10</v>
      </c>
      <c r="E3527" s="9">
        <v>0</v>
      </c>
      <c r="F3527" s="46" t="str">
        <f t="shared" si="210"/>
        <v> </v>
      </c>
      <c r="G3527" s="47">
        <f t="shared" si="211"/>
        <v>10</v>
      </c>
      <c r="H3527" s="50">
        <v>10</v>
      </c>
    </row>
    <row r="3528" spans="1:8" ht="12.75">
      <c r="A3528" s="67" t="s">
        <v>196</v>
      </c>
      <c r="B3528" s="7" t="s">
        <v>197</v>
      </c>
      <c r="C3528" s="8">
        <v>10000000</v>
      </c>
      <c r="D3528" s="41">
        <v>10300000</v>
      </c>
      <c r="E3528" s="9">
        <v>10286516.64</v>
      </c>
      <c r="F3528" s="46" t="str">
        <f t="shared" si="210"/>
        <v> </v>
      </c>
      <c r="G3528" s="47">
        <f t="shared" si="211"/>
        <v>13483.359999999404</v>
      </c>
      <c r="H3528" s="50">
        <v>13483.36</v>
      </c>
    </row>
    <row r="3529" spans="1:8" ht="12.75">
      <c r="A3529" s="67" t="s">
        <v>198</v>
      </c>
      <c r="B3529" s="7" t="s">
        <v>199</v>
      </c>
      <c r="C3529" s="8"/>
      <c r="D3529" s="41"/>
      <c r="E3529" s="9"/>
      <c r="F3529" s="46" t="str">
        <f t="shared" si="210"/>
        <v> </v>
      </c>
      <c r="G3529" s="47" t="str">
        <f t="shared" si="211"/>
        <v> </v>
      </c>
      <c r="H3529" s="50"/>
    </row>
    <row r="3530" spans="1:8" ht="12.75">
      <c r="A3530" s="67"/>
      <c r="B3530" s="7" t="s">
        <v>200</v>
      </c>
      <c r="C3530" s="8">
        <v>10</v>
      </c>
      <c r="D3530" s="41">
        <v>10</v>
      </c>
      <c r="E3530" s="9">
        <v>0</v>
      </c>
      <c r="F3530" s="46" t="str">
        <f t="shared" si="210"/>
        <v> </v>
      </c>
      <c r="G3530" s="47">
        <f t="shared" si="211"/>
        <v>10</v>
      </c>
      <c r="H3530" s="50">
        <v>10</v>
      </c>
    </row>
    <row r="3531" spans="1:8" ht="12.75">
      <c r="A3531" s="67" t="s">
        <v>201</v>
      </c>
      <c r="B3531" s="7" t="s">
        <v>202</v>
      </c>
      <c r="C3531" s="8"/>
      <c r="D3531" s="41"/>
      <c r="E3531" s="9"/>
      <c r="F3531" s="46" t="str">
        <f t="shared" si="210"/>
        <v> </v>
      </c>
      <c r="G3531" s="47" t="str">
        <f t="shared" si="211"/>
        <v> </v>
      </c>
      <c r="H3531" s="50"/>
    </row>
    <row r="3532" spans="1:8" ht="12.75">
      <c r="A3532" s="67"/>
      <c r="B3532" s="7" t="s">
        <v>203</v>
      </c>
      <c r="C3532" s="8">
        <v>3000000</v>
      </c>
      <c r="D3532" s="41">
        <v>3000000</v>
      </c>
      <c r="E3532" s="9">
        <v>3000000</v>
      </c>
      <c r="F3532" s="46" t="str">
        <f t="shared" si="210"/>
        <v> </v>
      </c>
      <c r="G3532" s="47" t="str">
        <f t="shared" si="211"/>
        <v> </v>
      </c>
      <c r="H3532" s="50">
        <v>0</v>
      </c>
    </row>
    <row r="3533" spans="1:8" ht="12.75">
      <c r="A3533" s="67" t="s">
        <v>592</v>
      </c>
      <c r="B3533" s="7" t="s">
        <v>1340</v>
      </c>
      <c r="C3533" s="8"/>
      <c r="D3533" s="41"/>
      <c r="E3533" s="9"/>
      <c r="F3533" s="46" t="str">
        <f t="shared" si="210"/>
        <v> </v>
      </c>
      <c r="G3533" s="47" t="str">
        <f t="shared" si="211"/>
        <v> </v>
      </c>
      <c r="H3533" s="50"/>
    </row>
    <row r="3534" spans="1:8" ht="12.75">
      <c r="A3534" s="66"/>
      <c r="B3534" s="7" t="s">
        <v>859</v>
      </c>
      <c r="C3534" s="8">
        <v>385000</v>
      </c>
      <c r="D3534" s="41">
        <v>385000</v>
      </c>
      <c r="E3534" s="9">
        <v>367599.38</v>
      </c>
      <c r="F3534" s="46" t="str">
        <f t="shared" si="210"/>
        <v> </v>
      </c>
      <c r="G3534" s="47">
        <f t="shared" si="211"/>
        <v>17400.619999999995</v>
      </c>
      <c r="H3534" s="50">
        <v>17400.62</v>
      </c>
    </row>
    <row r="3535" spans="1:8" ht="12.75">
      <c r="A3535" s="66"/>
      <c r="B3535" s="7"/>
      <c r="C3535" s="8"/>
      <c r="D3535" s="41"/>
      <c r="E3535" s="9"/>
      <c r="F3535" s="46"/>
      <c r="G3535" s="47"/>
      <c r="H3535" s="50"/>
    </row>
    <row r="3536" spans="1:9" ht="12.75">
      <c r="A3536" s="66"/>
      <c r="B3536" s="14" t="s">
        <v>204</v>
      </c>
      <c r="C3536" s="8"/>
      <c r="D3536" s="42"/>
      <c r="E3536" s="23"/>
      <c r="F3536" s="23"/>
      <c r="G3536" s="79"/>
      <c r="H3536" s="71"/>
      <c r="I3536" s="9"/>
    </row>
    <row r="3537" spans="1:9" ht="12.75">
      <c r="A3537" s="66"/>
      <c r="B3537" s="14" t="s">
        <v>205</v>
      </c>
      <c r="C3537" s="8"/>
      <c r="D3537" s="41"/>
      <c r="E3537" s="9"/>
      <c r="F3537" s="9"/>
      <c r="G3537" s="78"/>
      <c r="H3537" s="50"/>
      <c r="I3537" s="9"/>
    </row>
    <row r="3538" spans="1:9" ht="12.75">
      <c r="A3538" s="66"/>
      <c r="B3538" s="14" t="s">
        <v>206</v>
      </c>
      <c r="C3538" s="8">
        <v>143400000</v>
      </c>
      <c r="D3538" s="43">
        <f>SUM(D3500:D3534)</f>
        <v>143400000</v>
      </c>
      <c r="E3538" s="21">
        <f>SUM(E3500:E3534)</f>
        <v>136476145.86</v>
      </c>
      <c r="F3538" s="21"/>
      <c r="G3538" s="80">
        <f>SUM(G3500:G3534)</f>
        <v>6923854.139999998</v>
      </c>
      <c r="H3538" s="72">
        <f>SUM(H3500:H3534)</f>
        <v>6923854.140000001</v>
      </c>
      <c r="I3538" s="9">
        <v>136476145.86</v>
      </c>
    </row>
    <row r="3539" spans="1:8" ht="12.75">
      <c r="A3539" s="66"/>
      <c r="B3539" s="15" t="s">
        <v>1265</v>
      </c>
      <c r="C3539" s="8"/>
      <c r="D3539" s="41"/>
      <c r="E3539" s="9"/>
      <c r="F3539" s="56" t="str">
        <f>IF(E3538&gt;D3538,E3538-D3538," ")</f>
        <v> </v>
      </c>
      <c r="G3539" s="82">
        <f>IF(D3538&gt;E3538,D3538-E3538," ")</f>
        <v>6923854.139999986</v>
      </c>
      <c r="H3539" s="50">
        <f>F3538-G3538</f>
        <v>-6923854.139999998</v>
      </c>
    </row>
    <row r="3540" spans="1:8" ht="12.75">
      <c r="A3540" s="66"/>
      <c r="B3540" s="7"/>
      <c r="C3540" s="8"/>
      <c r="D3540" s="41"/>
      <c r="E3540" s="9"/>
      <c r="F3540" s="9"/>
      <c r="G3540" s="78"/>
      <c r="H3540" s="50"/>
    </row>
    <row r="3541" spans="1:8" ht="12.75">
      <c r="A3541" s="66"/>
      <c r="B3541" s="17" t="s">
        <v>521</v>
      </c>
      <c r="C3541" s="8"/>
      <c r="D3541" s="41"/>
      <c r="E3541" s="9"/>
      <c r="F3541" s="9"/>
      <c r="G3541" s="78"/>
      <c r="H3541" s="50"/>
    </row>
    <row r="3542" spans="1:8" ht="12.75">
      <c r="A3542" s="66"/>
      <c r="B3542" s="17" t="s">
        <v>522</v>
      </c>
      <c r="C3542" s="8"/>
      <c r="D3542" s="41"/>
      <c r="E3542" s="9"/>
      <c r="F3542" s="9"/>
      <c r="G3542" s="78"/>
      <c r="H3542" s="50">
        <v>6923854.14</v>
      </c>
    </row>
    <row r="3543" spans="1:8" ht="12.75">
      <c r="A3543" s="66"/>
      <c r="B3543" s="17"/>
      <c r="C3543" s="8"/>
      <c r="D3543" s="41"/>
      <c r="E3543" s="9"/>
      <c r="F3543" s="9"/>
      <c r="G3543" s="78"/>
      <c r="H3543" s="50"/>
    </row>
    <row r="3544" spans="1:8" ht="12.75">
      <c r="A3544" s="66"/>
      <c r="B3544" s="17" t="s">
        <v>438</v>
      </c>
      <c r="C3544" s="8"/>
      <c r="D3544" s="41"/>
      <c r="E3544" s="9"/>
      <c r="F3544" s="9"/>
      <c r="G3544" s="78"/>
      <c r="H3544" s="50"/>
    </row>
    <row r="3545" spans="1:8" ht="7.5" customHeight="1">
      <c r="A3545" s="66"/>
      <c r="B3545" s="7"/>
      <c r="C3545" s="8"/>
      <c r="D3545" s="41"/>
      <c r="E3545" s="9"/>
      <c r="F3545" s="9"/>
      <c r="G3545" s="78"/>
      <c r="H3545" s="50"/>
    </row>
    <row r="3546" spans="1:8" ht="12.75">
      <c r="A3546" s="66"/>
      <c r="B3546" s="17" t="s">
        <v>1263</v>
      </c>
      <c r="C3546" s="8"/>
      <c r="D3546" s="41"/>
      <c r="E3546" s="9"/>
      <c r="F3546" s="9"/>
      <c r="G3546" s="78"/>
      <c r="H3546" s="50"/>
    </row>
    <row r="3547" spans="1:8" ht="12.75">
      <c r="A3547" s="66" t="s">
        <v>207</v>
      </c>
      <c r="B3547" s="7" t="s">
        <v>534</v>
      </c>
      <c r="C3547" s="8">
        <v>13903000</v>
      </c>
      <c r="D3547" s="41">
        <v>12653000</v>
      </c>
      <c r="E3547" s="9">
        <v>12611396.65</v>
      </c>
      <c r="F3547" s="46" t="str">
        <f>IF(E3547&gt;D3547,E3547-D3547," ")</f>
        <v> </v>
      </c>
      <c r="G3547" s="47">
        <f>IF(D3547&gt;E3547,D3547-E3547," ")</f>
        <v>41603.34999999963</v>
      </c>
      <c r="H3547" s="50">
        <v>41603.35</v>
      </c>
    </row>
    <row r="3548" spans="1:8" ht="12.75">
      <c r="A3548" s="64"/>
      <c r="B3548" s="15" t="s">
        <v>601</v>
      </c>
      <c r="C3548" s="8"/>
      <c r="D3548" s="44">
        <f>SUM(D3547)</f>
        <v>12653000</v>
      </c>
      <c r="E3548" s="22">
        <f>SUM(E3547)</f>
        <v>12611396.65</v>
      </c>
      <c r="F3548" s="22"/>
      <c r="G3548" s="61">
        <f>SUM(G3547)</f>
        <v>41603.34999999963</v>
      </c>
      <c r="H3548" s="50">
        <f>SUM(H3547)</f>
        <v>41603.35</v>
      </c>
    </row>
    <row r="3549" spans="1:8" ht="12.75">
      <c r="A3549" s="2"/>
      <c r="B3549" s="3"/>
      <c r="C3549" s="1"/>
      <c r="D3549" s="45"/>
      <c r="E3549" s="4"/>
      <c r="F3549" s="4"/>
      <c r="G3549" s="4"/>
      <c r="H3549" s="50"/>
    </row>
    <row r="3550" spans="1:8" ht="12.75">
      <c r="A3550" s="2"/>
      <c r="B3550" s="3"/>
      <c r="C3550" s="1"/>
      <c r="D3550" s="45"/>
      <c r="E3550" s="4"/>
      <c r="F3550" s="4"/>
      <c r="G3550" s="4"/>
      <c r="H3550" s="50"/>
    </row>
    <row r="3551" spans="1:8" ht="12.75">
      <c r="A3551" s="64"/>
      <c r="B3551" s="7"/>
      <c r="C3551" s="8"/>
      <c r="D3551" s="41"/>
      <c r="E3551" s="9"/>
      <c r="F3551" s="9"/>
      <c r="G3551" s="78"/>
      <c r="H3551" s="50"/>
    </row>
    <row r="3552" spans="1:8" ht="12.75">
      <c r="A3552" s="64"/>
      <c r="B3552" s="17" t="s">
        <v>521</v>
      </c>
      <c r="C3552" s="8"/>
      <c r="D3552" s="41"/>
      <c r="E3552" s="9"/>
      <c r="F3552" s="9"/>
      <c r="G3552" s="78"/>
      <c r="H3552" s="50"/>
    </row>
    <row r="3553" spans="1:8" ht="12.75">
      <c r="A3553" s="64"/>
      <c r="B3553" s="17" t="s">
        <v>1487</v>
      </c>
      <c r="C3553" s="8"/>
      <c r="D3553" s="41"/>
      <c r="E3553" s="9"/>
      <c r="F3553" s="9"/>
      <c r="G3553" s="78"/>
      <c r="H3553" s="50"/>
    </row>
    <row r="3554" spans="1:8" ht="12.75">
      <c r="A3554" s="64"/>
      <c r="B3554" s="7"/>
      <c r="C3554" s="8"/>
      <c r="D3554" s="41"/>
      <c r="E3554" s="9"/>
      <c r="F3554" s="9"/>
      <c r="G3554" s="78"/>
      <c r="H3554" s="50"/>
    </row>
    <row r="3555" spans="1:8" ht="12.75">
      <c r="A3555" s="64"/>
      <c r="B3555" s="15" t="s">
        <v>598</v>
      </c>
      <c r="C3555" s="8"/>
      <c r="D3555" s="41">
        <f>D3548</f>
        <v>12653000</v>
      </c>
      <c r="E3555" s="9">
        <f>E3548</f>
        <v>12611396.65</v>
      </c>
      <c r="F3555" s="9"/>
      <c r="G3555" s="78">
        <f>G3548</f>
        <v>41603.34999999963</v>
      </c>
      <c r="H3555" s="50">
        <f>H3548</f>
        <v>41603.35</v>
      </c>
    </row>
    <row r="3556" spans="1:8" ht="12.75">
      <c r="A3556" s="64"/>
      <c r="B3556" s="7"/>
      <c r="C3556" s="8"/>
      <c r="D3556" s="41"/>
      <c r="E3556" s="9"/>
      <c r="F3556" s="9"/>
      <c r="G3556" s="78"/>
      <c r="H3556" s="50"/>
    </row>
    <row r="3557" spans="1:8" ht="12.75">
      <c r="A3557" s="64"/>
      <c r="B3557" s="17" t="s">
        <v>1264</v>
      </c>
      <c r="C3557" s="8"/>
      <c r="D3557" s="41"/>
      <c r="E3557" s="9"/>
      <c r="F3557" s="9"/>
      <c r="G3557" s="78"/>
      <c r="H3557" s="50"/>
    </row>
    <row r="3558" spans="1:8" ht="12.75">
      <c r="A3558" s="66" t="s">
        <v>208</v>
      </c>
      <c r="B3558" s="7" t="s">
        <v>554</v>
      </c>
      <c r="C3558" s="8">
        <v>110000</v>
      </c>
      <c r="D3558" s="41">
        <v>110000</v>
      </c>
      <c r="E3558" s="9">
        <v>101794</v>
      </c>
      <c r="F3558" s="46" t="str">
        <f aca="true" t="shared" si="212" ref="F3558:F3592">IF(E3558&gt;D3558,E3558-D3558," ")</f>
        <v> </v>
      </c>
      <c r="G3558" s="47">
        <f aca="true" t="shared" si="213" ref="G3558:G3592">IF(D3558&gt;E3558,D3558-E3558," ")</f>
        <v>8206</v>
      </c>
      <c r="H3558" s="50">
        <v>8206</v>
      </c>
    </row>
    <row r="3559" spans="1:8" ht="12.75">
      <c r="A3559" s="67" t="s">
        <v>536</v>
      </c>
      <c r="B3559" s="7" t="s">
        <v>555</v>
      </c>
      <c r="C3559" s="8">
        <v>1850000</v>
      </c>
      <c r="D3559" s="41">
        <v>1850000</v>
      </c>
      <c r="E3559" s="9">
        <v>1740657.74</v>
      </c>
      <c r="F3559" s="46" t="str">
        <f t="shared" si="212"/>
        <v> </v>
      </c>
      <c r="G3559" s="47">
        <f t="shared" si="213"/>
        <v>109342.26000000001</v>
      </c>
      <c r="H3559" s="50">
        <v>109342.26</v>
      </c>
    </row>
    <row r="3560" spans="1:8" ht="12.75">
      <c r="A3560" s="67" t="s">
        <v>538</v>
      </c>
      <c r="B3560" s="7" t="s">
        <v>579</v>
      </c>
      <c r="C3560" s="8">
        <v>25000</v>
      </c>
      <c r="D3560" s="41">
        <v>25000</v>
      </c>
      <c r="E3560" s="9">
        <v>25000</v>
      </c>
      <c r="F3560" s="46" t="str">
        <f t="shared" si="212"/>
        <v> </v>
      </c>
      <c r="G3560" s="47" t="str">
        <f t="shared" si="213"/>
        <v> </v>
      </c>
      <c r="H3560" s="50">
        <v>0</v>
      </c>
    </row>
    <row r="3561" spans="1:8" ht="12.75">
      <c r="A3561" s="67" t="s">
        <v>1370</v>
      </c>
      <c r="B3561" s="7" t="s">
        <v>812</v>
      </c>
      <c r="C3561" s="8"/>
      <c r="D3561" s="41"/>
      <c r="E3561" s="9"/>
      <c r="F3561" s="46" t="str">
        <f t="shared" si="212"/>
        <v> </v>
      </c>
      <c r="G3561" s="47" t="str">
        <f t="shared" si="213"/>
        <v> </v>
      </c>
      <c r="H3561" s="50"/>
    </row>
    <row r="3562" spans="1:8" ht="12.75">
      <c r="A3562" s="66"/>
      <c r="B3562" s="7" t="s">
        <v>1380</v>
      </c>
      <c r="C3562" s="8">
        <v>150000</v>
      </c>
      <c r="D3562" s="41">
        <v>150000</v>
      </c>
      <c r="E3562" s="9">
        <v>67180</v>
      </c>
      <c r="F3562" s="46" t="str">
        <f t="shared" si="212"/>
        <v> </v>
      </c>
      <c r="G3562" s="47">
        <f t="shared" si="213"/>
        <v>82820</v>
      </c>
      <c r="H3562" s="50">
        <v>82820</v>
      </c>
    </row>
    <row r="3563" spans="1:8" ht="12.75">
      <c r="A3563" s="67" t="s">
        <v>539</v>
      </c>
      <c r="B3563" s="7" t="s">
        <v>556</v>
      </c>
      <c r="C3563" s="8">
        <v>250000</v>
      </c>
      <c r="D3563" s="41">
        <v>625000</v>
      </c>
      <c r="E3563" s="9">
        <v>614111.58</v>
      </c>
      <c r="F3563" s="46" t="str">
        <f t="shared" si="212"/>
        <v> </v>
      </c>
      <c r="G3563" s="47">
        <f t="shared" si="213"/>
        <v>10888.420000000042</v>
      </c>
      <c r="H3563" s="50">
        <v>10888.42</v>
      </c>
    </row>
    <row r="3564" spans="1:8" ht="12.75">
      <c r="A3564" s="67" t="s">
        <v>540</v>
      </c>
      <c r="B3564" s="7" t="s">
        <v>557</v>
      </c>
      <c r="C3564" s="8">
        <v>549990</v>
      </c>
      <c r="D3564" s="41">
        <v>549990</v>
      </c>
      <c r="E3564" s="9">
        <v>518651.85</v>
      </c>
      <c r="F3564" s="46" t="str">
        <f t="shared" si="212"/>
        <v> </v>
      </c>
      <c r="G3564" s="47">
        <f t="shared" si="213"/>
        <v>31338.150000000023</v>
      </c>
      <c r="H3564" s="50">
        <v>31338.15</v>
      </c>
    </row>
    <row r="3565" spans="1:8" ht="12.75">
      <c r="A3565" s="67" t="s">
        <v>541</v>
      </c>
      <c r="B3565" s="7" t="s">
        <v>558</v>
      </c>
      <c r="C3565" s="8">
        <v>1000000</v>
      </c>
      <c r="D3565" s="41">
        <v>1050000</v>
      </c>
      <c r="E3565" s="9">
        <v>998158.21</v>
      </c>
      <c r="F3565" s="46" t="str">
        <f t="shared" si="212"/>
        <v> </v>
      </c>
      <c r="G3565" s="47">
        <f t="shared" si="213"/>
        <v>51841.79000000004</v>
      </c>
      <c r="H3565" s="50">
        <v>51841.79</v>
      </c>
    </row>
    <row r="3566" spans="1:8" ht="12.75">
      <c r="A3566" s="67" t="s">
        <v>577</v>
      </c>
      <c r="B3566" s="7" t="s">
        <v>580</v>
      </c>
      <c r="C3566" s="8">
        <v>7050000</v>
      </c>
      <c r="D3566" s="41">
        <v>7050000</v>
      </c>
      <c r="E3566" s="9">
        <v>6705918.5</v>
      </c>
      <c r="F3566" s="46" t="str">
        <f t="shared" si="212"/>
        <v> </v>
      </c>
      <c r="G3566" s="47">
        <f t="shared" si="213"/>
        <v>344081.5</v>
      </c>
      <c r="H3566" s="50">
        <v>344081.5</v>
      </c>
    </row>
    <row r="3567" spans="1:8" ht="12.75">
      <c r="A3567" s="67" t="s">
        <v>542</v>
      </c>
      <c r="B3567" s="7" t="s">
        <v>581</v>
      </c>
      <c r="C3567" s="8">
        <v>600000</v>
      </c>
      <c r="D3567" s="41">
        <v>600000</v>
      </c>
      <c r="E3567" s="9">
        <v>561943.66</v>
      </c>
      <c r="F3567" s="46" t="str">
        <f t="shared" si="212"/>
        <v> </v>
      </c>
      <c r="G3567" s="47">
        <f t="shared" si="213"/>
        <v>38056.33999999997</v>
      </c>
      <c r="H3567" s="50">
        <v>38056.34</v>
      </c>
    </row>
    <row r="3568" spans="1:8" ht="12.75">
      <c r="A3568" s="67" t="s">
        <v>543</v>
      </c>
      <c r="B3568" s="7" t="s">
        <v>559</v>
      </c>
      <c r="C3568" s="8">
        <v>600000</v>
      </c>
      <c r="D3568" s="41">
        <v>600000</v>
      </c>
      <c r="E3568" s="9">
        <v>573095.38</v>
      </c>
      <c r="F3568" s="46" t="str">
        <f t="shared" si="212"/>
        <v> </v>
      </c>
      <c r="G3568" s="47">
        <f t="shared" si="213"/>
        <v>26904.619999999995</v>
      </c>
      <c r="H3568" s="50">
        <v>26904.62</v>
      </c>
    </row>
    <row r="3569" spans="1:8" ht="12.75">
      <c r="A3569" s="67" t="s">
        <v>544</v>
      </c>
      <c r="B3569" s="7" t="s">
        <v>1360</v>
      </c>
      <c r="C3569" s="8"/>
      <c r="D3569" s="41"/>
      <c r="E3569" s="9"/>
      <c r="F3569" s="46" t="str">
        <f t="shared" si="212"/>
        <v> </v>
      </c>
      <c r="G3569" s="47" t="str">
        <f t="shared" si="213"/>
        <v> </v>
      </c>
      <c r="H3569" s="50"/>
    </row>
    <row r="3570" spans="1:8" ht="12.75">
      <c r="A3570" s="66"/>
      <c r="B3570" s="7" t="s">
        <v>790</v>
      </c>
      <c r="C3570" s="8">
        <v>1200000</v>
      </c>
      <c r="D3570" s="41">
        <v>1400000</v>
      </c>
      <c r="E3570" s="9">
        <v>1365332.15</v>
      </c>
      <c r="F3570" s="46" t="str">
        <f t="shared" si="212"/>
        <v> </v>
      </c>
      <c r="G3570" s="47">
        <f t="shared" si="213"/>
        <v>34667.85000000009</v>
      </c>
      <c r="H3570" s="50">
        <v>34667.85</v>
      </c>
    </row>
    <row r="3571" spans="1:8" ht="12.75">
      <c r="A3571" s="67" t="s">
        <v>578</v>
      </c>
      <c r="B3571" s="7" t="s">
        <v>560</v>
      </c>
      <c r="C3571" s="8">
        <v>225000</v>
      </c>
      <c r="D3571" s="41">
        <v>275000</v>
      </c>
      <c r="E3571" s="9">
        <v>249271.29</v>
      </c>
      <c r="F3571" s="46" t="str">
        <f t="shared" si="212"/>
        <v> </v>
      </c>
      <c r="G3571" s="47">
        <f t="shared" si="213"/>
        <v>25728.709999999992</v>
      </c>
      <c r="H3571" s="50">
        <v>25728.71</v>
      </c>
    </row>
    <row r="3572" spans="1:8" ht="12.75">
      <c r="A3572" s="67" t="s">
        <v>545</v>
      </c>
      <c r="B3572" s="7" t="s">
        <v>561</v>
      </c>
      <c r="C3572" s="8">
        <v>200000</v>
      </c>
      <c r="D3572" s="41">
        <v>500000</v>
      </c>
      <c r="E3572" s="9">
        <v>458162.5</v>
      </c>
      <c r="F3572" s="46" t="str">
        <f t="shared" si="212"/>
        <v> </v>
      </c>
      <c r="G3572" s="47">
        <f t="shared" si="213"/>
        <v>41837.5</v>
      </c>
      <c r="H3572" s="50">
        <v>41837.5</v>
      </c>
    </row>
    <row r="3573" spans="1:8" ht="12.75">
      <c r="A3573" s="67" t="s">
        <v>546</v>
      </c>
      <c r="B3573" s="7" t="s">
        <v>562</v>
      </c>
      <c r="C3573" s="8">
        <v>750000</v>
      </c>
      <c r="D3573" s="41">
        <v>750000</v>
      </c>
      <c r="E3573" s="9">
        <v>707640.25</v>
      </c>
      <c r="F3573" s="46" t="str">
        <f t="shared" si="212"/>
        <v> </v>
      </c>
      <c r="G3573" s="47">
        <f t="shared" si="213"/>
        <v>42359.75</v>
      </c>
      <c r="H3573" s="50">
        <v>42359.75</v>
      </c>
    </row>
    <row r="3574" spans="1:8" ht="12.75">
      <c r="A3574" s="67" t="s">
        <v>548</v>
      </c>
      <c r="B3574" s="7" t="s">
        <v>564</v>
      </c>
      <c r="C3574" s="8">
        <v>200000</v>
      </c>
      <c r="D3574" s="41">
        <v>270000</v>
      </c>
      <c r="E3574" s="9">
        <v>262033.1</v>
      </c>
      <c r="F3574" s="46" t="str">
        <f t="shared" si="212"/>
        <v> </v>
      </c>
      <c r="G3574" s="47">
        <f t="shared" si="213"/>
        <v>7966.899999999994</v>
      </c>
      <c r="H3574" s="50">
        <v>7966.9</v>
      </c>
    </row>
    <row r="3575" spans="1:8" ht="12.75">
      <c r="A3575" s="67" t="s">
        <v>549</v>
      </c>
      <c r="B3575" s="7" t="s">
        <v>565</v>
      </c>
      <c r="C3575" s="8">
        <v>40000</v>
      </c>
      <c r="D3575" s="41">
        <v>42500</v>
      </c>
      <c r="E3575" s="9">
        <v>42420</v>
      </c>
      <c r="F3575" s="46" t="str">
        <f t="shared" si="212"/>
        <v> </v>
      </c>
      <c r="G3575" s="47">
        <f t="shared" si="213"/>
        <v>80</v>
      </c>
      <c r="H3575" s="50">
        <v>80</v>
      </c>
    </row>
    <row r="3576" spans="1:8" ht="12.75">
      <c r="A3576" s="27" t="s">
        <v>552</v>
      </c>
      <c r="B3576" s="7" t="s">
        <v>582</v>
      </c>
      <c r="C3576" s="8">
        <v>100000</v>
      </c>
      <c r="D3576" s="41">
        <v>125000</v>
      </c>
      <c r="E3576" s="9">
        <v>110952.75</v>
      </c>
      <c r="F3576" s="46" t="str">
        <f t="shared" si="212"/>
        <v> </v>
      </c>
      <c r="G3576" s="47">
        <f t="shared" si="213"/>
        <v>14047.25</v>
      </c>
      <c r="H3576" s="50">
        <v>14047.25</v>
      </c>
    </row>
    <row r="3577" spans="1:8" ht="12.75">
      <c r="A3577" s="67" t="s">
        <v>553</v>
      </c>
      <c r="B3577" s="7" t="s">
        <v>568</v>
      </c>
      <c r="C3577" s="8">
        <v>500000</v>
      </c>
      <c r="D3577" s="41">
        <v>550000</v>
      </c>
      <c r="E3577" s="9">
        <v>517899.87</v>
      </c>
      <c r="F3577" s="46" t="str">
        <f t="shared" si="212"/>
        <v> </v>
      </c>
      <c r="G3577" s="47">
        <f t="shared" si="213"/>
        <v>32100.130000000005</v>
      </c>
      <c r="H3577" s="50">
        <v>32100.13</v>
      </c>
    </row>
    <row r="3578" spans="1:8" ht="12.75">
      <c r="A3578" s="67" t="s">
        <v>209</v>
      </c>
      <c r="B3578" s="7" t="s">
        <v>210</v>
      </c>
      <c r="C3578" s="8"/>
      <c r="D3578" s="41"/>
      <c r="E3578" s="9"/>
      <c r="F3578" s="46" t="str">
        <f t="shared" si="212"/>
        <v> </v>
      </c>
      <c r="G3578" s="47" t="str">
        <f t="shared" si="213"/>
        <v> </v>
      </c>
      <c r="H3578" s="50"/>
    </row>
    <row r="3579" spans="1:8" ht="12.75">
      <c r="A3579" s="2"/>
      <c r="B3579" s="7" t="s">
        <v>213</v>
      </c>
      <c r="C3579" s="8">
        <v>1200000</v>
      </c>
      <c r="D3579" s="41">
        <v>200000</v>
      </c>
      <c r="E3579" s="9">
        <v>168524.35</v>
      </c>
      <c r="F3579" s="46" t="str">
        <f t="shared" si="212"/>
        <v> </v>
      </c>
      <c r="G3579" s="47">
        <f t="shared" si="213"/>
        <v>31475.649999999994</v>
      </c>
      <c r="H3579" s="50">
        <v>31475.65</v>
      </c>
    </row>
    <row r="3580" spans="1:8" ht="12.75">
      <c r="A3580" s="67" t="s">
        <v>1327</v>
      </c>
      <c r="B3580" s="7" t="s">
        <v>1347</v>
      </c>
      <c r="C3580" s="8">
        <v>500000</v>
      </c>
      <c r="D3580" s="41">
        <v>800000</v>
      </c>
      <c r="E3580" s="9">
        <v>776970.14</v>
      </c>
      <c r="F3580" s="46" t="str">
        <f t="shared" si="212"/>
        <v> </v>
      </c>
      <c r="G3580" s="47">
        <f t="shared" si="213"/>
        <v>23029.859999999986</v>
      </c>
      <c r="H3580" s="50">
        <v>23029.86</v>
      </c>
    </row>
    <row r="3581" spans="1:8" ht="12.75">
      <c r="A3581" s="67" t="s">
        <v>214</v>
      </c>
      <c r="B3581" s="7" t="s">
        <v>215</v>
      </c>
      <c r="C3581" s="8"/>
      <c r="D3581" s="41"/>
      <c r="E3581" s="9"/>
      <c r="F3581" s="46" t="str">
        <f t="shared" si="212"/>
        <v> </v>
      </c>
      <c r="G3581" s="47" t="str">
        <f t="shared" si="213"/>
        <v> </v>
      </c>
      <c r="H3581" s="50"/>
    </row>
    <row r="3582" spans="1:8" ht="12.75">
      <c r="A3582" s="2"/>
      <c r="B3582" s="7" t="s">
        <v>216</v>
      </c>
      <c r="C3582" s="8">
        <v>10</v>
      </c>
      <c r="D3582" s="41">
        <v>10</v>
      </c>
      <c r="E3582" s="9">
        <v>0</v>
      </c>
      <c r="F3582" s="46" t="str">
        <f t="shared" si="212"/>
        <v> </v>
      </c>
      <c r="G3582" s="47">
        <f t="shared" si="213"/>
        <v>10</v>
      </c>
      <c r="H3582" s="50">
        <v>10</v>
      </c>
    </row>
    <row r="3583" spans="1:8" ht="12.75">
      <c r="A3583" s="67" t="s">
        <v>217</v>
      </c>
      <c r="B3583" s="7" t="s">
        <v>218</v>
      </c>
      <c r="C3583" s="8">
        <v>3000000</v>
      </c>
      <c r="D3583" s="41">
        <v>1604500</v>
      </c>
      <c r="E3583" s="9">
        <v>722264.33</v>
      </c>
      <c r="F3583" s="46" t="str">
        <f t="shared" si="212"/>
        <v> </v>
      </c>
      <c r="G3583" s="47">
        <f t="shared" si="213"/>
        <v>882235.67</v>
      </c>
      <c r="H3583" s="50">
        <v>882235.67</v>
      </c>
    </row>
    <row r="3584" spans="1:8" ht="12.75">
      <c r="A3584" s="67" t="s">
        <v>219</v>
      </c>
      <c r="B3584" s="7" t="s">
        <v>220</v>
      </c>
      <c r="C3584" s="8"/>
      <c r="D3584" s="41"/>
      <c r="E3584" s="9"/>
      <c r="F3584" s="46" t="str">
        <f t="shared" si="212"/>
        <v> </v>
      </c>
      <c r="G3584" s="47" t="str">
        <f t="shared" si="213"/>
        <v> </v>
      </c>
      <c r="H3584" s="50"/>
    </row>
    <row r="3585" spans="1:8" ht="12.75">
      <c r="A3585" s="2"/>
      <c r="B3585" s="7" t="s">
        <v>221</v>
      </c>
      <c r="C3585" s="8">
        <v>160000000</v>
      </c>
      <c r="D3585" s="41">
        <v>160000000</v>
      </c>
      <c r="E3585" s="9">
        <v>189826121.21</v>
      </c>
      <c r="F3585" s="46">
        <f t="shared" si="212"/>
        <v>29826121.21000001</v>
      </c>
      <c r="G3585" s="47" t="str">
        <f t="shared" si="213"/>
        <v> </v>
      </c>
      <c r="H3585" s="50">
        <v>-29826121.21</v>
      </c>
    </row>
    <row r="3586" spans="1:8" ht="12.75">
      <c r="A3586" s="67" t="s">
        <v>222</v>
      </c>
      <c r="B3586" s="7" t="s">
        <v>223</v>
      </c>
      <c r="C3586" s="8">
        <v>0</v>
      </c>
      <c r="D3586" s="41">
        <v>5664712</v>
      </c>
      <c r="E3586" s="9">
        <v>5656816.93</v>
      </c>
      <c r="F3586" s="46" t="str">
        <f t="shared" si="212"/>
        <v> </v>
      </c>
      <c r="G3586" s="47">
        <f t="shared" si="213"/>
        <v>7895.070000000298</v>
      </c>
      <c r="H3586" s="50">
        <v>7905.07</v>
      </c>
    </row>
    <row r="3587" spans="1:8" ht="12.75">
      <c r="A3587" s="67" t="s">
        <v>224</v>
      </c>
      <c r="B3587" s="7" t="s">
        <v>225</v>
      </c>
      <c r="C3587" s="8">
        <v>700000</v>
      </c>
      <c r="D3587" s="41">
        <v>650000</v>
      </c>
      <c r="E3587" s="9">
        <v>387853.34</v>
      </c>
      <c r="F3587" s="46" t="str">
        <f t="shared" si="212"/>
        <v> </v>
      </c>
      <c r="G3587" s="47">
        <f t="shared" si="213"/>
        <v>262146.66</v>
      </c>
      <c r="H3587" s="50">
        <v>262146.66</v>
      </c>
    </row>
    <row r="3588" spans="1:8" ht="12.75">
      <c r="A3588" s="67" t="s">
        <v>226</v>
      </c>
      <c r="B3588" s="7" t="s">
        <v>227</v>
      </c>
      <c r="C3588" s="8">
        <v>200000</v>
      </c>
      <c r="D3588" s="41">
        <v>200000</v>
      </c>
      <c r="E3588" s="9">
        <v>200000</v>
      </c>
      <c r="F3588" s="46" t="str">
        <f t="shared" si="212"/>
        <v> </v>
      </c>
      <c r="G3588" s="47" t="str">
        <f t="shared" si="213"/>
        <v> </v>
      </c>
      <c r="H3588" s="50">
        <v>0</v>
      </c>
    </row>
    <row r="3589" spans="1:8" ht="12.75">
      <c r="A3589" s="67" t="s">
        <v>591</v>
      </c>
      <c r="B3589" s="7" t="s">
        <v>228</v>
      </c>
      <c r="C3589" s="8"/>
      <c r="D3589" s="41"/>
      <c r="E3589" s="9"/>
      <c r="F3589" s="46" t="str">
        <f t="shared" si="212"/>
        <v> </v>
      </c>
      <c r="G3589" s="47" t="str">
        <f t="shared" si="213"/>
        <v> </v>
      </c>
      <c r="H3589" s="50"/>
    </row>
    <row r="3590" spans="1:8" ht="12.75">
      <c r="A3590" s="2"/>
      <c r="B3590" s="7" t="s">
        <v>229</v>
      </c>
      <c r="C3590" s="8">
        <v>1200000</v>
      </c>
      <c r="D3590" s="41">
        <v>1200000</v>
      </c>
      <c r="E3590" s="9">
        <v>1200000</v>
      </c>
      <c r="F3590" s="46" t="str">
        <f t="shared" si="212"/>
        <v> </v>
      </c>
      <c r="G3590" s="47" t="str">
        <f t="shared" si="213"/>
        <v> </v>
      </c>
      <c r="H3590" s="50">
        <v>0</v>
      </c>
    </row>
    <row r="3591" spans="1:8" ht="12.75">
      <c r="A3591" s="67" t="s">
        <v>592</v>
      </c>
      <c r="B3591" s="7" t="s">
        <v>230</v>
      </c>
      <c r="C3591" s="8"/>
      <c r="D3591" s="41"/>
      <c r="E3591" s="9"/>
      <c r="F3591" s="46" t="str">
        <f t="shared" si="212"/>
        <v> </v>
      </c>
      <c r="G3591" s="47" t="str">
        <f t="shared" si="213"/>
        <v> </v>
      </c>
      <c r="H3591" s="50"/>
    </row>
    <row r="3592" spans="1:8" ht="12.75">
      <c r="A3592" s="66"/>
      <c r="B3592" s="7" t="s">
        <v>231</v>
      </c>
      <c r="C3592" s="8">
        <v>3100000</v>
      </c>
      <c r="D3592" s="41">
        <v>2673000</v>
      </c>
      <c r="E3592" s="9">
        <v>2656098.34</v>
      </c>
      <c r="F3592" s="46" t="str">
        <f t="shared" si="212"/>
        <v> </v>
      </c>
      <c r="G3592" s="47">
        <f t="shared" si="213"/>
        <v>16901.66000000015</v>
      </c>
      <c r="H3592" s="50">
        <v>16901.66</v>
      </c>
    </row>
    <row r="3593" spans="1:9" ht="12.75">
      <c r="A3593" s="64"/>
      <c r="B3593" s="14" t="s">
        <v>439</v>
      </c>
      <c r="C3593" s="8">
        <v>199203000</v>
      </c>
      <c r="D3593" s="44">
        <f>SUM(D3555:D3592)</f>
        <v>202167712</v>
      </c>
      <c r="E3593" s="22">
        <f>SUM(E3555:E3592)</f>
        <v>229826268.12000003</v>
      </c>
      <c r="F3593" s="22">
        <f>SUM(F3555:F3592)</f>
        <v>29826121.21000001</v>
      </c>
      <c r="G3593" s="61">
        <f>SUM(G3555:G3592)</f>
        <v>2167565.0900000003</v>
      </c>
      <c r="H3593" s="73">
        <f>SUM(H3555:H3592)</f>
        <v>-27658546.12</v>
      </c>
      <c r="I3593" s="9">
        <v>229826268.12</v>
      </c>
    </row>
    <row r="3594" spans="1:8" ht="12.75">
      <c r="A3594" s="64"/>
      <c r="B3594" s="7"/>
      <c r="C3594" s="8"/>
      <c r="D3594" s="41"/>
      <c r="E3594" s="9"/>
      <c r="F3594" s="9"/>
      <c r="G3594" s="78"/>
      <c r="H3594" s="50"/>
    </row>
    <row r="3595" spans="1:8" ht="12.75">
      <c r="A3595" s="64"/>
      <c r="B3595" s="17" t="s">
        <v>523</v>
      </c>
      <c r="C3595" s="8"/>
      <c r="D3595" s="41"/>
      <c r="E3595" s="9"/>
      <c r="F3595" s="9"/>
      <c r="G3595" s="78"/>
      <c r="H3595" s="50"/>
    </row>
    <row r="3596" spans="1:8" ht="12.75">
      <c r="A3596" s="64"/>
      <c r="B3596" s="7"/>
      <c r="C3596" s="8"/>
      <c r="D3596" s="41"/>
      <c r="E3596" s="9"/>
      <c r="F3596" s="9"/>
      <c r="G3596" s="78"/>
      <c r="H3596" s="50"/>
    </row>
    <row r="3597" spans="1:8" ht="12.75">
      <c r="A3597" s="64"/>
      <c r="B3597" s="17" t="s">
        <v>1263</v>
      </c>
      <c r="C3597" s="8"/>
      <c r="D3597" s="41"/>
      <c r="E3597" s="9"/>
      <c r="F3597" s="9"/>
      <c r="G3597" s="78"/>
      <c r="H3597" s="50"/>
    </row>
    <row r="3598" spans="1:8" ht="12.75">
      <c r="A3598" s="66" t="s">
        <v>232</v>
      </c>
      <c r="B3598" s="7" t="s">
        <v>534</v>
      </c>
      <c r="C3598" s="8">
        <v>2400000</v>
      </c>
      <c r="D3598" s="41">
        <v>808125</v>
      </c>
      <c r="E3598" s="9">
        <v>808124.71</v>
      </c>
      <c r="F3598" s="46" t="str">
        <f>IF(E3598&gt;D3598,E3598-D3598," ")</f>
        <v> </v>
      </c>
      <c r="G3598" s="47">
        <f>IF(D3598&gt;E3598,D3598-E3598," ")</f>
        <v>0.2900000000372529</v>
      </c>
      <c r="H3598" s="50">
        <v>0.29</v>
      </c>
    </row>
    <row r="3599" spans="1:8" ht="12.75">
      <c r="A3599" s="66"/>
      <c r="B3599" s="7"/>
      <c r="C3599" s="8"/>
      <c r="D3599" s="41"/>
      <c r="E3599" s="9"/>
      <c r="F3599" s="9"/>
      <c r="G3599" s="78"/>
      <c r="H3599" s="50"/>
    </row>
    <row r="3600" spans="1:8" ht="12.75">
      <c r="A3600" s="66"/>
      <c r="B3600" s="17" t="s">
        <v>1264</v>
      </c>
      <c r="C3600" s="8"/>
      <c r="D3600" s="41"/>
      <c r="E3600" s="9"/>
      <c r="F3600" s="9"/>
      <c r="G3600" s="78"/>
      <c r="H3600" s="50"/>
    </row>
    <row r="3601" spans="1:8" ht="12.75">
      <c r="A3601" s="66" t="s">
        <v>233</v>
      </c>
      <c r="B3601" s="7" t="s">
        <v>555</v>
      </c>
      <c r="C3601" s="8">
        <v>400000</v>
      </c>
      <c r="D3601" s="41">
        <v>141430</v>
      </c>
      <c r="E3601" s="9">
        <v>96400</v>
      </c>
      <c r="F3601" s="46" t="str">
        <f>IF(E3601&gt;D3601,E3601-D3601," ")</f>
        <v> </v>
      </c>
      <c r="G3601" s="47">
        <f>IF(D3601&gt;E3601,D3601-E3601," ")</f>
        <v>45030</v>
      </c>
      <c r="H3601" s="50">
        <v>45030</v>
      </c>
    </row>
    <row r="3602" spans="1:8" ht="12.75">
      <c r="A3602" s="67" t="s">
        <v>538</v>
      </c>
      <c r="B3602" s="7" t="s">
        <v>579</v>
      </c>
      <c r="C3602" s="8">
        <v>5000</v>
      </c>
      <c r="D3602" s="41">
        <v>0</v>
      </c>
      <c r="E3602" s="9">
        <v>0</v>
      </c>
      <c r="F3602" s="46" t="str">
        <f>IF(E3602&gt;D3602,E3602-D3602," ")</f>
        <v> </v>
      </c>
      <c r="G3602" s="47" t="str">
        <f>IF(D3602&gt;E3602,D3602-E3602," ")</f>
        <v> </v>
      </c>
      <c r="H3602" s="50">
        <v>0</v>
      </c>
    </row>
    <row r="3603" spans="1:8" ht="12.75">
      <c r="A3603" s="67" t="s">
        <v>1370</v>
      </c>
      <c r="B3603" s="7" t="s">
        <v>1381</v>
      </c>
      <c r="C3603" s="8"/>
      <c r="D3603" s="41"/>
      <c r="E3603" s="9"/>
      <c r="F3603" s="46" t="str">
        <f>IF(E3603&gt;D3603,E3603-D3603," ")</f>
        <v> </v>
      </c>
      <c r="G3603" s="47" t="str">
        <f>IF(D3603&gt;E3603,D3603-E3603," ")</f>
        <v> </v>
      </c>
      <c r="H3603" s="50"/>
    </row>
    <row r="3604" spans="1:8" ht="12.75">
      <c r="A3604" s="66"/>
      <c r="B3604" s="7" t="s">
        <v>1380</v>
      </c>
      <c r="C3604" s="8">
        <v>200000</v>
      </c>
      <c r="D3604" s="41">
        <v>100000</v>
      </c>
      <c r="E3604" s="9">
        <v>90739.03</v>
      </c>
      <c r="F3604" s="46" t="str">
        <f>IF(E3604&gt;D3604,E3604-D3604," ")</f>
        <v> </v>
      </c>
      <c r="G3604" s="47">
        <f>IF(D3604&gt;E3604,D3604-E3604," ")</f>
        <v>9260.970000000001</v>
      </c>
      <c r="H3604" s="50">
        <v>9260.97</v>
      </c>
    </row>
    <row r="3605" spans="1:8" ht="12.75">
      <c r="A3605" s="67" t="s">
        <v>539</v>
      </c>
      <c r="B3605" s="7" t="s">
        <v>556</v>
      </c>
      <c r="C3605" s="8">
        <v>50000</v>
      </c>
      <c r="D3605" s="41">
        <v>50000</v>
      </c>
      <c r="E3605" s="9">
        <v>49984.95</v>
      </c>
      <c r="F3605" s="46" t="str">
        <f>IF(E3605&gt;D3605,E3605-D3605," ")</f>
        <v> </v>
      </c>
      <c r="G3605" s="47">
        <f>IF(D3605&gt;E3605,D3605-E3605," ")</f>
        <v>15.05000000000291</v>
      </c>
      <c r="H3605" s="50">
        <v>15.05</v>
      </c>
    </row>
    <row r="3606" spans="1:8" ht="12.75">
      <c r="A3606" s="67"/>
      <c r="B3606" s="15" t="s">
        <v>601</v>
      </c>
      <c r="C3606" s="8"/>
      <c r="D3606" s="44">
        <f>SUM(D3598:D3605)</f>
        <v>1099555</v>
      </c>
      <c r="E3606" s="22">
        <f>SUM(E3598:E3605)</f>
        <v>1045248.69</v>
      </c>
      <c r="F3606" s="22"/>
      <c r="G3606" s="61">
        <f>SUM(G3598:G3605)</f>
        <v>54306.31000000004</v>
      </c>
      <c r="H3606" s="50">
        <f>SUM(H3598:H3605)</f>
        <v>54306.310000000005</v>
      </c>
    </row>
    <row r="3607" spans="1:8" ht="12.75">
      <c r="A3607" s="27"/>
      <c r="B3607" s="3"/>
      <c r="C3607" s="1"/>
      <c r="D3607" s="45"/>
      <c r="E3607" s="4"/>
      <c r="F3607" s="4"/>
      <c r="G3607" s="4"/>
      <c r="H3607" s="50"/>
    </row>
    <row r="3608" spans="1:8" ht="12.75">
      <c r="A3608" s="67"/>
      <c r="B3608" s="7"/>
      <c r="C3608" s="8"/>
      <c r="D3608" s="41"/>
      <c r="E3608" s="9"/>
      <c r="F3608" s="9"/>
      <c r="G3608" s="78"/>
      <c r="H3608" s="50"/>
    </row>
    <row r="3609" spans="1:8" ht="12.75">
      <c r="A3609" s="67"/>
      <c r="B3609" s="17" t="s">
        <v>521</v>
      </c>
      <c r="C3609" s="8"/>
      <c r="D3609" s="41"/>
      <c r="E3609" s="9"/>
      <c r="F3609" s="9"/>
      <c r="G3609" s="78"/>
      <c r="H3609" s="50"/>
    </row>
    <row r="3610" spans="1:8" ht="12.75">
      <c r="A3610" s="67"/>
      <c r="B3610" s="17" t="s">
        <v>1487</v>
      </c>
      <c r="C3610" s="8"/>
      <c r="D3610" s="41"/>
      <c r="E3610" s="9"/>
      <c r="F3610" s="9"/>
      <c r="G3610" s="78"/>
      <c r="H3610" s="50"/>
    </row>
    <row r="3611" spans="1:8" ht="12.75">
      <c r="A3611" s="67"/>
      <c r="B3611" s="7"/>
      <c r="C3611" s="8"/>
      <c r="D3611" s="41"/>
      <c r="E3611" s="9"/>
      <c r="F3611" s="9"/>
      <c r="G3611" s="78"/>
      <c r="H3611" s="50"/>
    </row>
    <row r="3612" spans="1:8" ht="12.75">
      <c r="A3612" s="67"/>
      <c r="B3612" s="17" t="s">
        <v>688</v>
      </c>
      <c r="C3612" s="8"/>
      <c r="D3612" s="41"/>
      <c r="E3612" s="9"/>
      <c r="F3612" s="9"/>
      <c r="G3612" s="78"/>
      <c r="H3612" s="50"/>
    </row>
    <row r="3613" spans="1:8" ht="12.75">
      <c r="A3613" s="67"/>
      <c r="B3613" s="17"/>
      <c r="C3613" s="8"/>
      <c r="D3613" s="41"/>
      <c r="E3613" s="9"/>
      <c r="F3613" s="9"/>
      <c r="G3613" s="78"/>
      <c r="H3613" s="50"/>
    </row>
    <row r="3614" spans="1:8" ht="12.75">
      <c r="A3614" s="67"/>
      <c r="B3614" s="15" t="s">
        <v>598</v>
      </c>
      <c r="C3614" s="8"/>
      <c r="D3614" s="41">
        <f>D3606</f>
        <v>1099555</v>
      </c>
      <c r="E3614" s="9">
        <f>E3606</f>
        <v>1045248.69</v>
      </c>
      <c r="F3614" s="9"/>
      <c r="G3614" s="78">
        <f>G3606</f>
        <v>54306.31000000004</v>
      </c>
      <c r="H3614" s="50">
        <f>H3606</f>
        <v>54306.310000000005</v>
      </c>
    </row>
    <row r="3615" spans="1:8" ht="12.75">
      <c r="A3615" s="67"/>
      <c r="B3615" s="7"/>
      <c r="C3615" s="8"/>
      <c r="D3615" s="41"/>
      <c r="E3615" s="9"/>
      <c r="F3615" s="9"/>
      <c r="G3615" s="78"/>
      <c r="H3615" s="50"/>
    </row>
    <row r="3616" spans="1:8" ht="12.75">
      <c r="A3616" s="67"/>
      <c r="B3616" s="17" t="s">
        <v>1458</v>
      </c>
      <c r="C3616" s="8"/>
      <c r="D3616" s="41"/>
      <c r="E3616" s="9"/>
      <c r="F3616" s="9"/>
      <c r="G3616" s="78"/>
      <c r="H3616" s="50"/>
    </row>
    <row r="3617" spans="1:8" ht="12.75">
      <c r="A3617" s="66" t="s">
        <v>689</v>
      </c>
      <c r="B3617" s="7" t="s">
        <v>557</v>
      </c>
      <c r="C3617" s="8">
        <v>125000</v>
      </c>
      <c r="D3617" s="41">
        <v>39338</v>
      </c>
      <c r="E3617" s="9">
        <v>38654.44</v>
      </c>
      <c r="F3617" s="46" t="str">
        <f aca="true" t="shared" si="214" ref="F3617:F3630">IF(E3617&gt;D3617,E3617-D3617," ")</f>
        <v> </v>
      </c>
      <c r="G3617" s="47">
        <f aca="true" t="shared" si="215" ref="G3617:G3630">IF(D3617&gt;E3617,D3617-E3617," ")</f>
        <v>683.5599999999977</v>
      </c>
      <c r="H3617" s="50">
        <v>683.56</v>
      </c>
    </row>
    <row r="3618" spans="1:8" ht="12.75">
      <c r="A3618" s="67" t="s">
        <v>541</v>
      </c>
      <c r="B3618" s="7" t="s">
        <v>558</v>
      </c>
      <c r="C3618" s="8">
        <v>125000</v>
      </c>
      <c r="D3618" s="41">
        <v>60838</v>
      </c>
      <c r="E3618" s="9">
        <v>60838</v>
      </c>
      <c r="F3618" s="46" t="str">
        <f t="shared" si="214"/>
        <v> </v>
      </c>
      <c r="G3618" s="47" t="str">
        <f t="shared" si="215"/>
        <v> </v>
      </c>
      <c r="H3618" s="50">
        <v>0</v>
      </c>
    </row>
    <row r="3619" spans="1:8" ht="12.75">
      <c r="A3619" s="67" t="s">
        <v>577</v>
      </c>
      <c r="B3619" s="7" t="s">
        <v>580</v>
      </c>
      <c r="C3619" s="8">
        <v>625000</v>
      </c>
      <c r="D3619" s="41">
        <v>297969</v>
      </c>
      <c r="E3619" s="9">
        <v>297968.45</v>
      </c>
      <c r="F3619" s="46" t="str">
        <f t="shared" si="214"/>
        <v> </v>
      </c>
      <c r="G3619" s="47">
        <f t="shared" si="215"/>
        <v>0.5499999999883585</v>
      </c>
      <c r="H3619" s="50">
        <v>0.55</v>
      </c>
    </row>
    <row r="3620" spans="1:8" ht="12.75">
      <c r="A3620" s="67" t="s">
        <v>542</v>
      </c>
      <c r="B3620" s="7" t="s">
        <v>581</v>
      </c>
      <c r="C3620" s="8">
        <v>100000</v>
      </c>
      <c r="D3620" s="41">
        <v>0</v>
      </c>
      <c r="E3620" s="9">
        <v>0</v>
      </c>
      <c r="F3620" s="46" t="str">
        <f t="shared" si="214"/>
        <v> </v>
      </c>
      <c r="G3620" s="47" t="str">
        <f t="shared" si="215"/>
        <v> </v>
      </c>
      <c r="H3620" s="50">
        <v>0</v>
      </c>
    </row>
    <row r="3621" spans="1:8" ht="12.75">
      <c r="A3621" s="67" t="s">
        <v>543</v>
      </c>
      <c r="B3621" s="7" t="s">
        <v>559</v>
      </c>
      <c r="C3621" s="8">
        <v>75000</v>
      </c>
      <c r="D3621" s="41">
        <v>34813</v>
      </c>
      <c r="E3621" s="9">
        <v>34813</v>
      </c>
      <c r="F3621" s="46" t="str">
        <f t="shared" si="214"/>
        <v> </v>
      </c>
      <c r="G3621" s="47" t="str">
        <f t="shared" si="215"/>
        <v> </v>
      </c>
      <c r="H3621" s="50">
        <v>0</v>
      </c>
    </row>
    <row r="3622" spans="1:8" ht="12.75">
      <c r="A3622" s="67" t="s">
        <v>544</v>
      </c>
      <c r="B3622" s="7" t="s">
        <v>1360</v>
      </c>
      <c r="C3622" s="8"/>
      <c r="D3622" s="41"/>
      <c r="E3622" s="9"/>
      <c r="F3622" s="46" t="str">
        <f t="shared" si="214"/>
        <v> </v>
      </c>
      <c r="G3622" s="47" t="str">
        <f t="shared" si="215"/>
        <v> </v>
      </c>
      <c r="H3622" s="50"/>
    </row>
    <row r="3623" spans="1:8" ht="12.75">
      <c r="A3623" s="66"/>
      <c r="B3623" s="7" t="s">
        <v>790</v>
      </c>
      <c r="C3623" s="8">
        <v>50000</v>
      </c>
      <c r="D3623" s="41">
        <v>23828</v>
      </c>
      <c r="E3623" s="9">
        <v>23828</v>
      </c>
      <c r="F3623" s="46" t="str">
        <f t="shared" si="214"/>
        <v> </v>
      </c>
      <c r="G3623" s="47" t="str">
        <f t="shared" si="215"/>
        <v> </v>
      </c>
      <c r="H3623" s="50">
        <v>0</v>
      </c>
    </row>
    <row r="3624" spans="1:8" ht="12.75">
      <c r="A3624" s="67" t="s">
        <v>578</v>
      </c>
      <c r="B3624" s="7" t="s">
        <v>560</v>
      </c>
      <c r="C3624" s="8">
        <v>25000</v>
      </c>
      <c r="D3624" s="41">
        <v>0</v>
      </c>
      <c r="E3624" s="9">
        <v>0</v>
      </c>
      <c r="F3624" s="46" t="str">
        <f t="shared" si="214"/>
        <v> </v>
      </c>
      <c r="G3624" s="47" t="str">
        <f t="shared" si="215"/>
        <v> </v>
      </c>
      <c r="H3624" s="50">
        <v>0</v>
      </c>
    </row>
    <row r="3625" spans="1:8" ht="12.75">
      <c r="A3625" s="67" t="s">
        <v>545</v>
      </c>
      <c r="B3625" s="7" t="s">
        <v>561</v>
      </c>
      <c r="C3625" s="8">
        <v>50000</v>
      </c>
      <c r="D3625" s="41">
        <v>1035</v>
      </c>
      <c r="E3625" s="9">
        <v>1035</v>
      </c>
      <c r="F3625" s="46" t="str">
        <f t="shared" si="214"/>
        <v> </v>
      </c>
      <c r="G3625" s="47" t="str">
        <f t="shared" si="215"/>
        <v> </v>
      </c>
      <c r="H3625" s="50">
        <v>0</v>
      </c>
    </row>
    <row r="3626" spans="1:8" ht="12.75">
      <c r="A3626" s="67" t="s">
        <v>546</v>
      </c>
      <c r="B3626" s="7" t="s">
        <v>562</v>
      </c>
      <c r="C3626" s="8">
        <v>200000</v>
      </c>
      <c r="D3626" s="41">
        <v>28334</v>
      </c>
      <c r="E3626" s="9">
        <v>28333.2</v>
      </c>
      <c r="F3626" s="46" t="str">
        <f t="shared" si="214"/>
        <v> </v>
      </c>
      <c r="G3626" s="47">
        <f t="shared" si="215"/>
        <v>0.7999999999992724</v>
      </c>
      <c r="H3626" s="50">
        <v>0.8</v>
      </c>
    </row>
    <row r="3627" spans="1:8" ht="12.75">
      <c r="A3627" s="67" t="s">
        <v>548</v>
      </c>
      <c r="B3627" s="7" t="s">
        <v>564</v>
      </c>
      <c r="C3627" s="8">
        <v>50000</v>
      </c>
      <c r="D3627" s="41">
        <v>3584</v>
      </c>
      <c r="E3627" s="9">
        <v>3485.85</v>
      </c>
      <c r="F3627" s="46" t="str">
        <f t="shared" si="214"/>
        <v> </v>
      </c>
      <c r="G3627" s="47">
        <f t="shared" si="215"/>
        <v>98.15000000000009</v>
      </c>
      <c r="H3627" s="50">
        <v>98.15</v>
      </c>
    </row>
    <row r="3628" spans="1:8" ht="12.75">
      <c r="A3628" s="67" t="s">
        <v>549</v>
      </c>
      <c r="B3628" s="7" t="s">
        <v>565</v>
      </c>
      <c r="C3628" s="8">
        <v>7000</v>
      </c>
      <c r="D3628" s="41">
        <v>2970</v>
      </c>
      <c r="E3628" s="9">
        <v>2970</v>
      </c>
      <c r="F3628" s="46" t="str">
        <f t="shared" si="214"/>
        <v> </v>
      </c>
      <c r="G3628" s="47" t="str">
        <f t="shared" si="215"/>
        <v> </v>
      </c>
      <c r="H3628" s="50">
        <v>0</v>
      </c>
    </row>
    <row r="3629" spans="1:8" ht="12.75">
      <c r="A3629" s="67" t="s">
        <v>552</v>
      </c>
      <c r="B3629" s="7" t="s">
        <v>582</v>
      </c>
      <c r="C3629" s="8">
        <v>30000</v>
      </c>
      <c r="D3629" s="41">
        <v>12840</v>
      </c>
      <c r="E3629" s="9">
        <v>12840</v>
      </c>
      <c r="F3629" s="46" t="str">
        <f t="shared" si="214"/>
        <v> </v>
      </c>
      <c r="G3629" s="47" t="str">
        <f t="shared" si="215"/>
        <v> </v>
      </c>
      <c r="H3629" s="50">
        <v>0</v>
      </c>
    </row>
    <row r="3630" spans="1:8" ht="12.75">
      <c r="A3630" s="67" t="s">
        <v>553</v>
      </c>
      <c r="B3630" s="7" t="s">
        <v>568</v>
      </c>
      <c r="C3630" s="8">
        <v>80000</v>
      </c>
      <c r="D3630" s="41">
        <v>27184</v>
      </c>
      <c r="E3630" s="9">
        <v>27183.66</v>
      </c>
      <c r="F3630" s="46" t="str">
        <f t="shared" si="214"/>
        <v> </v>
      </c>
      <c r="G3630" s="47">
        <f t="shared" si="215"/>
        <v>0.3400000000001455</v>
      </c>
      <c r="H3630" s="50">
        <v>0.34</v>
      </c>
    </row>
    <row r="3631" spans="1:8" ht="12.75">
      <c r="A3631" s="64"/>
      <c r="B3631" s="7"/>
      <c r="C3631" s="8"/>
      <c r="D3631" s="41"/>
      <c r="E3631" s="9"/>
      <c r="F3631" s="9"/>
      <c r="G3631" s="78"/>
      <c r="H3631" s="50"/>
    </row>
    <row r="3632" spans="1:9" ht="12.75">
      <c r="A3632" s="64"/>
      <c r="B3632" s="14" t="s">
        <v>524</v>
      </c>
      <c r="C3632" s="8">
        <v>4597000</v>
      </c>
      <c r="D3632" s="44">
        <f>SUM(D3614:D3631)</f>
        <v>1632288</v>
      </c>
      <c r="E3632" s="22">
        <f>SUM(E3614:E3631)</f>
        <v>1577198.2899999998</v>
      </c>
      <c r="F3632" s="22"/>
      <c r="G3632" s="61">
        <f>SUM(G3614:G3631)</f>
        <v>55089.710000000036</v>
      </c>
      <c r="H3632" s="73">
        <f>SUM(H3614:H3631)</f>
        <v>55089.71000000001</v>
      </c>
      <c r="I3632" s="9">
        <v>1577198.29</v>
      </c>
    </row>
    <row r="3633" spans="1:9" ht="12.75">
      <c r="A3633" s="64"/>
      <c r="B3633" s="14" t="s">
        <v>525</v>
      </c>
      <c r="C3633" s="8">
        <v>203800000</v>
      </c>
      <c r="D3633" s="42"/>
      <c r="E3633" s="23"/>
      <c r="F3633" s="23"/>
      <c r="G3633" s="79"/>
      <c r="H3633" s="71"/>
      <c r="I3633" s="9">
        <v>231403466.41</v>
      </c>
    </row>
    <row r="3634" spans="1:8" ht="12.75">
      <c r="A3634" s="64"/>
      <c r="B3634" s="14" t="s">
        <v>522</v>
      </c>
      <c r="C3634" s="8"/>
      <c r="D3634" s="43">
        <f>D3593+D3632</f>
        <v>203800000</v>
      </c>
      <c r="E3634" s="21">
        <f>E3593+E3632</f>
        <v>231403466.41000003</v>
      </c>
      <c r="F3634" s="21">
        <f>F3593+F3632</f>
        <v>29826121.21000001</v>
      </c>
      <c r="G3634" s="80">
        <f>G3593+G3632</f>
        <v>2222654.8000000003</v>
      </c>
      <c r="H3634" s="72">
        <f>H3593+H3632</f>
        <v>-27603456.41</v>
      </c>
    </row>
    <row r="3635" spans="1:8" ht="12.75">
      <c r="A3635" s="64"/>
      <c r="B3635" s="15" t="s">
        <v>460</v>
      </c>
      <c r="C3635" s="8"/>
      <c r="D3635" s="41"/>
      <c r="E3635" s="9"/>
      <c r="F3635" s="83">
        <f>IF(E3634&gt;D3634,E3634-D3634," ")</f>
        <v>27603466.410000026</v>
      </c>
      <c r="G3635" s="57" t="str">
        <f>IF(D3634&gt;E3634,D3634-E3634," ")</f>
        <v> </v>
      </c>
      <c r="H3635" s="50">
        <f>F3634-G3634</f>
        <v>27603466.410000008</v>
      </c>
    </row>
    <row r="3636" spans="1:8" ht="12.75">
      <c r="A3636" s="64"/>
      <c r="B3636" s="7"/>
      <c r="C3636" s="8"/>
      <c r="D3636" s="41"/>
      <c r="E3636" s="9"/>
      <c r="F3636" s="9"/>
      <c r="G3636" s="78"/>
      <c r="H3636" s="50"/>
    </row>
    <row r="3637" spans="1:8" ht="12.75">
      <c r="A3637" s="64"/>
      <c r="B3637" s="17" t="s">
        <v>234</v>
      </c>
      <c r="C3637" s="8"/>
      <c r="D3637" s="41"/>
      <c r="E3637" s="9"/>
      <c r="F3637" s="9"/>
      <c r="G3637" s="78"/>
      <c r="H3637" s="50"/>
    </row>
    <row r="3638" spans="1:8" ht="12.75">
      <c r="A3638" s="64"/>
      <c r="B3638" s="17" t="s">
        <v>880</v>
      </c>
      <c r="C3638" s="8"/>
      <c r="D3638" s="41"/>
      <c r="E3638" s="9"/>
      <c r="F3638" s="9"/>
      <c r="G3638" s="78"/>
      <c r="H3638" s="50"/>
    </row>
    <row r="3639" spans="1:8" ht="12.75">
      <c r="A3639" s="64"/>
      <c r="B3639" s="17" t="s">
        <v>869</v>
      </c>
      <c r="C3639" s="8"/>
      <c r="D3639" s="41"/>
      <c r="E3639" s="9"/>
      <c r="F3639" s="9"/>
      <c r="G3639" s="78"/>
      <c r="H3639" s="50"/>
    </row>
    <row r="3640" spans="1:8" ht="12.75">
      <c r="A3640" s="64"/>
      <c r="B3640" s="17"/>
      <c r="C3640" s="8"/>
      <c r="D3640" s="41"/>
      <c r="E3640" s="9"/>
      <c r="F3640" s="9"/>
      <c r="G3640" s="78"/>
      <c r="H3640" s="50"/>
    </row>
    <row r="3641" spans="1:8" ht="12.75">
      <c r="A3641" s="64"/>
      <c r="B3641" s="17" t="s">
        <v>1282</v>
      </c>
      <c r="C3641" s="8"/>
      <c r="D3641" s="41"/>
      <c r="E3641" s="9"/>
      <c r="F3641" s="9"/>
      <c r="G3641" s="78"/>
      <c r="H3641" s="50"/>
    </row>
    <row r="3642" spans="1:8" ht="12.75">
      <c r="A3642" s="64"/>
      <c r="B3642" s="17"/>
      <c r="C3642" s="8"/>
      <c r="D3642" s="41"/>
      <c r="E3642" s="9"/>
      <c r="F3642" s="9"/>
      <c r="G3642" s="78"/>
      <c r="H3642" s="50"/>
    </row>
    <row r="3643" spans="1:8" ht="12.75">
      <c r="A3643" s="64"/>
      <c r="B3643" s="17" t="s">
        <v>1263</v>
      </c>
      <c r="C3643" s="8"/>
      <c r="D3643" s="41"/>
      <c r="E3643" s="9"/>
      <c r="F3643" s="9"/>
      <c r="G3643" s="78"/>
      <c r="H3643" s="50"/>
    </row>
    <row r="3644" spans="1:8" ht="12.75">
      <c r="A3644" s="66" t="s">
        <v>235</v>
      </c>
      <c r="B3644" s="7" t="s">
        <v>534</v>
      </c>
      <c r="C3644" s="8">
        <v>21810000</v>
      </c>
      <c r="D3644" s="41">
        <v>21810000</v>
      </c>
      <c r="E3644" s="9">
        <v>21794137.79</v>
      </c>
      <c r="F3644" s="46" t="str">
        <f>IF(E3644&gt;D3644,E3644-D3644," ")</f>
        <v> </v>
      </c>
      <c r="G3644" s="47">
        <f>IF(D3644&gt;E3644,D3644-E3644," ")</f>
        <v>15862.210000000894</v>
      </c>
      <c r="H3644" s="50">
        <v>15862.21</v>
      </c>
    </row>
    <row r="3645" spans="1:8" ht="12.75">
      <c r="A3645" s="66"/>
      <c r="B3645" s="7"/>
      <c r="C3645" s="8"/>
      <c r="D3645" s="41"/>
      <c r="E3645" s="9"/>
      <c r="F3645" s="9"/>
      <c r="G3645" s="78"/>
      <c r="H3645" s="50"/>
    </row>
    <row r="3646" spans="1:8" ht="12.75">
      <c r="A3646" s="66"/>
      <c r="B3646" s="17" t="s">
        <v>1264</v>
      </c>
      <c r="C3646" s="8"/>
      <c r="D3646" s="41"/>
      <c r="E3646" s="9"/>
      <c r="F3646" s="9"/>
      <c r="G3646" s="78"/>
      <c r="H3646" s="50"/>
    </row>
    <row r="3647" spans="1:8" ht="12.75">
      <c r="A3647" s="66" t="s">
        <v>236</v>
      </c>
      <c r="B3647" s="7" t="s">
        <v>554</v>
      </c>
      <c r="C3647" s="8">
        <v>170000</v>
      </c>
      <c r="D3647" s="41">
        <v>170000</v>
      </c>
      <c r="E3647" s="9">
        <v>170000</v>
      </c>
      <c r="F3647" s="46" t="str">
        <f aca="true" t="shared" si="216" ref="F3647:F3662">IF(E3647&gt;D3647,E3647-D3647," ")</f>
        <v> </v>
      </c>
      <c r="G3647" s="47" t="str">
        <f aca="true" t="shared" si="217" ref="G3647:G3662">IF(D3647&gt;E3647,D3647-E3647," ")</f>
        <v> </v>
      </c>
      <c r="H3647" s="50">
        <v>0</v>
      </c>
    </row>
    <row r="3648" spans="1:8" ht="12.75">
      <c r="A3648" s="67" t="s">
        <v>536</v>
      </c>
      <c r="B3648" s="7" t="s">
        <v>555</v>
      </c>
      <c r="C3648" s="8">
        <v>2175000</v>
      </c>
      <c r="D3648" s="41">
        <v>2175000</v>
      </c>
      <c r="E3648" s="9">
        <v>2367360.13</v>
      </c>
      <c r="F3648" s="46">
        <f t="shared" si="216"/>
        <v>192360.1299999999</v>
      </c>
      <c r="G3648" s="47" t="str">
        <f t="shared" si="217"/>
        <v> </v>
      </c>
      <c r="H3648" s="50">
        <v>-192360.13</v>
      </c>
    </row>
    <row r="3649" spans="1:8" ht="12.75">
      <c r="A3649" s="67" t="s">
        <v>538</v>
      </c>
      <c r="B3649" s="7" t="s">
        <v>579</v>
      </c>
      <c r="C3649" s="8">
        <v>13000</v>
      </c>
      <c r="D3649" s="41">
        <v>13000</v>
      </c>
      <c r="E3649" s="9">
        <v>13000</v>
      </c>
      <c r="F3649" s="46" t="str">
        <f t="shared" si="216"/>
        <v> </v>
      </c>
      <c r="G3649" s="47" t="str">
        <f t="shared" si="217"/>
        <v> </v>
      </c>
      <c r="H3649" s="50">
        <v>0</v>
      </c>
    </row>
    <row r="3650" spans="1:8" ht="12.75">
      <c r="A3650" s="67" t="s">
        <v>539</v>
      </c>
      <c r="B3650" s="7" t="s">
        <v>556</v>
      </c>
      <c r="C3650" s="8">
        <v>950000</v>
      </c>
      <c r="D3650" s="41">
        <v>950000</v>
      </c>
      <c r="E3650" s="9">
        <v>946596.92</v>
      </c>
      <c r="F3650" s="46" t="str">
        <f t="shared" si="216"/>
        <v> </v>
      </c>
      <c r="G3650" s="47">
        <f t="shared" si="217"/>
        <v>3403.079999999958</v>
      </c>
      <c r="H3650" s="50">
        <v>3403.08</v>
      </c>
    </row>
    <row r="3651" spans="1:8" ht="12.75">
      <c r="A3651" s="67" t="s">
        <v>540</v>
      </c>
      <c r="B3651" s="7" t="s">
        <v>557</v>
      </c>
      <c r="C3651" s="8">
        <v>200000</v>
      </c>
      <c r="D3651" s="41">
        <v>200000</v>
      </c>
      <c r="E3651" s="9">
        <v>179692.89</v>
      </c>
      <c r="F3651" s="46" t="str">
        <f t="shared" si="216"/>
        <v> </v>
      </c>
      <c r="G3651" s="47">
        <f t="shared" si="217"/>
        <v>20307.109999999986</v>
      </c>
      <c r="H3651" s="50">
        <v>20307.11</v>
      </c>
    </row>
    <row r="3652" spans="1:8" ht="12.75">
      <c r="A3652" s="67" t="s">
        <v>541</v>
      </c>
      <c r="B3652" s="7" t="s">
        <v>558</v>
      </c>
      <c r="C3652" s="8">
        <v>1100000</v>
      </c>
      <c r="D3652" s="41">
        <v>1100000</v>
      </c>
      <c r="E3652" s="9">
        <v>1099999.88</v>
      </c>
      <c r="F3652" s="46" t="str">
        <f t="shared" si="216"/>
        <v> </v>
      </c>
      <c r="G3652" s="47">
        <f t="shared" si="217"/>
        <v>0.12000000011175871</v>
      </c>
      <c r="H3652" s="50">
        <v>0.12</v>
      </c>
    </row>
    <row r="3653" spans="1:8" ht="12.75">
      <c r="A3653" s="67" t="s">
        <v>577</v>
      </c>
      <c r="B3653" s="7" t="s">
        <v>580</v>
      </c>
      <c r="C3653" s="8">
        <v>5000000</v>
      </c>
      <c r="D3653" s="41">
        <v>4880000</v>
      </c>
      <c r="E3653" s="9">
        <v>4636634.4</v>
      </c>
      <c r="F3653" s="46" t="str">
        <f t="shared" si="216"/>
        <v> </v>
      </c>
      <c r="G3653" s="47">
        <f t="shared" si="217"/>
        <v>243365.59999999963</v>
      </c>
      <c r="H3653" s="50">
        <v>243365.6</v>
      </c>
    </row>
    <row r="3654" spans="1:8" ht="12.75">
      <c r="A3654" s="67" t="s">
        <v>542</v>
      </c>
      <c r="B3654" s="7" t="s">
        <v>581</v>
      </c>
      <c r="C3654" s="8">
        <v>1400000</v>
      </c>
      <c r="D3654" s="41">
        <v>1500000</v>
      </c>
      <c r="E3654" s="9">
        <v>1397929.34</v>
      </c>
      <c r="F3654" s="46" t="str">
        <f t="shared" si="216"/>
        <v> </v>
      </c>
      <c r="G3654" s="47">
        <f t="shared" si="217"/>
        <v>102070.65999999992</v>
      </c>
      <c r="H3654" s="50">
        <v>102070.66</v>
      </c>
    </row>
    <row r="3655" spans="1:8" ht="12.75">
      <c r="A3655" s="67" t="s">
        <v>543</v>
      </c>
      <c r="B3655" s="7" t="s">
        <v>559</v>
      </c>
      <c r="C3655" s="8">
        <v>100000</v>
      </c>
      <c r="D3655" s="41">
        <v>225000</v>
      </c>
      <c r="E3655" s="9">
        <v>218775.05</v>
      </c>
      <c r="F3655" s="46" t="str">
        <f t="shared" si="216"/>
        <v> </v>
      </c>
      <c r="G3655" s="47">
        <f t="shared" si="217"/>
        <v>6224.950000000012</v>
      </c>
      <c r="H3655" s="50">
        <v>6224.95</v>
      </c>
    </row>
    <row r="3656" spans="1:8" ht="12.75">
      <c r="A3656" s="67" t="s">
        <v>544</v>
      </c>
      <c r="B3656" s="7" t="s">
        <v>153</v>
      </c>
      <c r="C3656" s="8"/>
      <c r="D3656" s="41"/>
      <c r="E3656" s="9"/>
      <c r="F3656" s="46" t="str">
        <f t="shared" si="216"/>
        <v> </v>
      </c>
      <c r="G3656" s="47" t="str">
        <f t="shared" si="217"/>
        <v> </v>
      </c>
      <c r="H3656" s="50"/>
    </row>
    <row r="3657" spans="1:8" ht="12.75">
      <c r="A3657" s="66"/>
      <c r="B3657" s="7" t="s">
        <v>790</v>
      </c>
      <c r="C3657" s="8">
        <v>200000</v>
      </c>
      <c r="D3657" s="41">
        <v>200000</v>
      </c>
      <c r="E3657" s="9">
        <v>199066.33</v>
      </c>
      <c r="F3657" s="46" t="str">
        <f t="shared" si="216"/>
        <v> </v>
      </c>
      <c r="G3657" s="47">
        <f t="shared" si="217"/>
        <v>933.6700000000128</v>
      </c>
      <c r="H3657" s="50">
        <v>933.67</v>
      </c>
    </row>
    <row r="3658" spans="1:8" ht="12.75">
      <c r="A3658" s="67" t="s">
        <v>578</v>
      </c>
      <c r="B3658" s="7" t="s">
        <v>560</v>
      </c>
      <c r="C3658" s="8">
        <v>100000</v>
      </c>
      <c r="D3658" s="41">
        <v>100000</v>
      </c>
      <c r="E3658" s="9">
        <v>81670</v>
      </c>
      <c r="F3658" s="46" t="str">
        <f t="shared" si="216"/>
        <v> </v>
      </c>
      <c r="G3658" s="47">
        <f t="shared" si="217"/>
        <v>18330</v>
      </c>
      <c r="H3658" s="50">
        <v>18330</v>
      </c>
    </row>
    <row r="3659" spans="1:8" ht="12.75">
      <c r="A3659" s="67" t="s">
        <v>545</v>
      </c>
      <c r="B3659" s="7" t="s">
        <v>561</v>
      </c>
      <c r="C3659" s="8">
        <v>470000</v>
      </c>
      <c r="D3659" s="41">
        <v>470000</v>
      </c>
      <c r="E3659" s="9">
        <v>466791.41</v>
      </c>
      <c r="F3659" s="46" t="str">
        <f t="shared" si="216"/>
        <v> </v>
      </c>
      <c r="G3659" s="47">
        <f t="shared" si="217"/>
        <v>3208.5900000000256</v>
      </c>
      <c r="H3659" s="50">
        <v>3208.59</v>
      </c>
    </row>
    <row r="3660" spans="1:8" ht="12.75">
      <c r="A3660" s="67" t="s">
        <v>546</v>
      </c>
      <c r="B3660" s="7" t="s">
        <v>562</v>
      </c>
      <c r="C3660" s="8">
        <v>850000</v>
      </c>
      <c r="D3660" s="41">
        <v>910000</v>
      </c>
      <c r="E3660" s="9">
        <v>908153.6</v>
      </c>
      <c r="F3660" s="46" t="str">
        <f t="shared" si="216"/>
        <v> </v>
      </c>
      <c r="G3660" s="47">
        <f t="shared" si="217"/>
        <v>1846.4000000000233</v>
      </c>
      <c r="H3660" s="50">
        <v>1846.4</v>
      </c>
    </row>
    <row r="3661" spans="1:8" ht="12.75">
      <c r="A3661" s="67" t="s">
        <v>547</v>
      </c>
      <c r="B3661" s="7" t="s">
        <v>563</v>
      </c>
      <c r="C3661" s="8">
        <v>60000</v>
      </c>
      <c r="D3661" s="41">
        <v>210000</v>
      </c>
      <c r="E3661" s="9">
        <v>127064</v>
      </c>
      <c r="F3661" s="46" t="str">
        <f t="shared" si="216"/>
        <v> </v>
      </c>
      <c r="G3661" s="47">
        <f t="shared" si="217"/>
        <v>82936</v>
      </c>
      <c r="H3661" s="50">
        <v>82936</v>
      </c>
    </row>
    <row r="3662" spans="1:8" ht="12.75">
      <c r="A3662" s="67" t="s">
        <v>548</v>
      </c>
      <c r="B3662" s="7" t="s">
        <v>564</v>
      </c>
      <c r="C3662" s="8">
        <v>125000</v>
      </c>
      <c r="D3662" s="41">
        <v>125000</v>
      </c>
      <c r="E3662" s="9">
        <v>124670</v>
      </c>
      <c r="F3662" s="46" t="str">
        <f t="shared" si="216"/>
        <v> </v>
      </c>
      <c r="G3662" s="47">
        <f t="shared" si="217"/>
        <v>330</v>
      </c>
      <c r="H3662" s="50">
        <v>330</v>
      </c>
    </row>
    <row r="3663" spans="1:8" ht="12.75">
      <c r="A3663" s="67"/>
      <c r="B3663" s="15" t="s">
        <v>601</v>
      </c>
      <c r="C3663" s="8"/>
      <c r="D3663" s="44">
        <f>SUM(D3644:D3662)</f>
        <v>35038000</v>
      </c>
      <c r="E3663" s="22">
        <f>SUM(E3644:E3662)</f>
        <v>34731541.739999995</v>
      </c>
      <c r="F3663" s="22">
        <f>SUM(F3644:F3662)</f>
        <v>192360.1299999999</v>
      </c>
      <c r="G3663" s="61">
        <f>SUM(G3644:G3662)</f>
        <v>498818.39000000054</v>
      </c>
      <c r="H3663" s="50">
        <f>SUM(H3644:H3662)</f>
        <v>306458.26</v>
      </c>
    </row>
    <row r="3664" spans="1:8" ht="12.75">
      <c r="A3664" s="27"/>
      <c r="B3664" s="3"/>
      <c r="C3664" s="1"/>
      <c r="D3664" s="45"/>
      <c r="E3664" s="4"/>
      <c r="F3664" s="4"/>
      <c r="G3664" s="4"/>
      <c r="H3664" s="50"/>
    </row>
    <row r="3665" spans="1:8" ht="7.5" customHeight="1">
      <c r="A3665" s="67"/>
      <c r="B3665" s="7"/>
      <c r="C3665" s="8"/>
      <c r="D3665" s="41"/>
      <c r="E3665" s="9"/>
      <c r="F3665" s="9"/>
      <c r="G3665" s="78"/>
      <c r="H3665" s="50"/>
    </row>
    <row r="3666" spans="1:8" ht="12.75">
      <c r="A3666" s="67"/>
      <c r="B3666" s="17" t="s">
        <v>234</v>
      </c>
      <c r="C3666" s="8"/>
      <c r="D3666" s="41"/>
      <c r="E3666" s="9"/>
      <c r="F3666" s="9"/>
      <c r="G3666" s="78"/>
      <c r="H3666" s="50"/>
    </row>
    <row r="3667" spans="1:8" ht="12.75">
      <c r="A3667" s="67"/>
      <c r="B3667" s="17" t="s">
        <v>880</v>
      </c>
      <c r="C3667" s="8"/>
      <c r="D3667" s="41"/>
      <c r="E3667" s="9"/>
      <c r="F3667" s="9"/>
      <c r="G3667" s="78"/>
      <c r="H3667" s="50"/>
    </row>
    <row r="3668" spans="1:8" ht="12.75">
      <c r="A3668" s="67"/>
      <c r="B3668" s="17" t="s">
        <v>690</v>
      </c>
      <c r="C3668" s="8"/>
      <c r="D3668" s="41"/>
      <c r="E3668" s="9"/>
      <c r="F3668" s="9"/>
      <c r="G3668" s="78"/>
      <c r="H3668" s="50"/>
    </row>
    <row r="3669" spans="1:8" ht="12.75" customHeight="1">
      <c r="A3669" s="67"/>
      <c r="B3669" s="17"/>
      <c r="C3669" s="8"/>
      <c r="D3669" s="41"/>
      <c r="E3669" s="9"/>
      <c r="F3669" s="9"/>
      <c r="G3669" s="78"/>
      <c r="H3669" s="50"/>
    </row>
    <row r="3670" spans="1:8" ht="12.75">
      <c r="A3670" s="67"/>
      <c r="B3670" s="17" t="s">
        <v>755</v>
      </c>
      <c r="C3670" s="8"/>
      <c r="D3670" s="41"/>
      <c r="E3670" s="9"/>
      <c r="F3670" s="9"/>
      <c r="G3670" s="78"/>
      <c r="H3670" s="50"/>
    </row>
    <row r="3671" spans="1:8" ht="7.5" customHeight="1">
      <c r="A3671" s="67"/>
      <c r="B3671" s="17"/>
      <c r="C3671" s="8"/>
      <c r="D3671" s="41"/>
      <c r="E3671" s="9"/>
      <c r="F3671" s="9"/>
      <c r="G3671" s="78"/>
      <c r="H3671" s="50"/>
    </row>
    <row r="3672" spans="1:8" ht="12.75">
      <c r="A3672" s="67"/>
      <c r="B3672" s="15" t="s">
        <v>598</v>
      </c>
      <c r="C3672" s="8"/>
      <c r="D3672" s="41">
        <f>D3663</f>
        <v>35038000</v>
      </c>
      <c r="E3672" s="9">
        <f>E3663</f>
        <v>34731541.739999995</v>
      </c>
      <c r="F3672" s="9">
        <f>F3663</f>
        <v>192360.1299999999</v>
      </c>
      <c r="G3672" s="78">
        <f>G3663</f>
        <v>498818.39000000054</v>
      </c>
      <c r="H3672" s="50">
        <f>H3663</f>
        <v>306458.26</v>
      </c>
    </row>
    <row r="3673" spans="1:8" ht="7.5" customHeight="1">
      <c r="A3673" s="67"/>
      <c r="B3673" s="15"/>
      <c r="C3673" s="8"/>
      <c r="D3673" s="41"/>
      <c r="E3673" s="9"/>
      <c r="F3673" s="9"/>
      <c r="G3673" s="78"/>
      <c r="H3673" s="50"/>
    </row>
    <row r="3674" spans="1:8" ht="12.75">
      <c r="A3674" s="67"/>
      <c r="B3674" s="17" t="s">
        <v>599</v>
      </c>
      <c r="C3674" s="8"/>
      <c r="D3674" s="41"/>
      <c r="E3674" s="9"/>
      <c r="F3674" s="9"/>
      <c r="G3674" s="78"/>
      <c r="H3674" s="50"/>
    </row>
    <row r="3675" spans="1:8" ht="12.75">
      <c r="A3675" s="66" t="s">
        <v>843</v>
      </c>
      <c r="B3675" s="7" t="s">
        <v>565</v>
      </c>
      <c r="C3675" s="8">
        <v>200000</v>
      </c>
      <c r="D3675" s="41">
        <v>200000</v>
      </c>
      <c r="E3675" s="9">
        <v>180633.5</v>
      </c>
      <c r="F3675" s="46" t="str">
        <f aca="true" t="shared" si="218" ref="F3675:F3681">IF(E3675&gt;D3675,E3675-D3675," ")</f>
        <v> </v>
      </c>
      <c r="G3675" s="47">
        <f aca="true" t="shared" si="219" ref="G3675:G3681">IF(D3675&gt;E3675,D3675-E3675," ")</f>
        <v>19366.5</v>
      </c>
      <c r="H3675" s="50">
        <v>19366.5</v>
      </c>
    </row>
    <row r="3676" spans="1:8" ht="12.75">
      <c r="A3676" s="67" t="s">
        <v>551</v>
      </c>
      <c r="B3676" s="7" t="s">
        <v>567</v>
      </c>
      <c r="C3676" s="8">
        <v>70000</v>
      </c>
      <c r="D3676" s="41">
        <v>70000</v>
      </c>
      <c r="E3676" s="9">
        <v>69813</v>
      </c>
      <c r="F3676" s="46" t="str">
        <f t="shared" si="218"/>
        <v> </v>
      </c>
      <c r="G3676" s="47">
        <f t="shared" si="219"/>
        <v>187</v>
      </c>
      <c r="H3676" s="50">
        <v>187</v>
      </c>
    </row>
    <row r="3677" spans="1:8" ht="12.75">
      <c r="A3677" s="67" t="s">
        <v>552</v>
      </c>
      <c r="B3677" s="7" t="s">
        <v>582</v>
      </c>
      <c r="C3677" s="8">
        <v>50000</v>
      </c>
      <c r="D3677" s="41">
        <v>70000</v>
      </c>
      <c r="E3677" s="9">
        <v>70000</v>
      </c>
      <c r="F3677" s="46" t="str">
        <f t="shared" si="218"/>
        <v> </v>
      </c>
      <c r="G3677" s="47" t="str">
        <f t="shared" si="219"/>
        <v> </v>
      </c>
      <c r="H3677" s="50">
        <v>0</v>
      </c>
    </row>
    <row r="3678" spans="1:8" ht="12.75">
      <c r="A3678" s="67" t="s">
        <v>553</v>
      </c>
      <c r="B3678" s="7" t="s">
        <v>568</v>
      </c>
      <c r="C3678" s="8">
        <v>900000</v>
      </c>
      <c r="D3678" s="41">
        <v>900000</v>
      </c>
      <c r="E3678" s="9">
        <v>899294.73</v>
      </c>
      <c r="F3678" s="46" t="str">
        <f t="shared" si="218"/>
        <v> </v>
      </c>
      <c r="G3678" s="47">
        <f t="shared" si="219"/>
        <v>705.2700000000186</v>
      </c>
      <c r="H3678" s="50">
        <v>705.27</v>
      </c>
    </row>
    <row r="3679" spans="1:8" ht="12.75">
      <c r="A3679" s="67" t="s">
        <v>1327</v>
      </c>
      <c r="B3679" s="7" t="s">
        <v>1347</v>
      </c>
      <c r="C3679" s="8">
        <v>200000</v>
      </c>
      <c r="D3679" s="41">
        <v>200000</v>
      </c>
      <c r="E3679" s="9">
        <v>199896</v>
      </c>
      <c r="F3679" s="46" t="str">
        <f t="shared" si="218"/>
        <v> </v>
      </c>
      <c r="G3679" s="47">
        <f t="shared" si="219"/>
        <v>104</v>
      </c>
      <c r="H3679" s="50">
        <v>104</v>
      </c>
    </row>
    <row r="3680" spans="1:8" ht="12.75">
      <c r="A3680" s="67" t="s">
        <v>592</v>
      </c>
      <c r="B3680" s="7" t="s">
        <v>848</v>
      </c>
      <c r="C3680" s="8"/>
      <c r="D3680" s="41"/>
      <c r="E3680" s="9"/>
      <c r="F3680" s="46" t="str">
        <f t="shared" si="218"/>
        <v> </v>
      </c>
      <c r="G3680" s="47" t="str">
        <f t="shared" si="219"/>
        <v> </v>
      </c>
      <c r="H3680" s="50"/>
    </row>
    <row r="3681" spans="1:8" ht="12.75">
      <c r="A3681" s="66"/>
      <c r="B3681" s="7" t="s">
        <v>859</v>
      </c>
      <c r="C3681" s="8">
        <v>30000</v>
      </c>
      <c r="D3681" s="41">
        <v>30000</v>
      </c>
      <c r="E3681" s="9">
        <v>0</v>
      </c>
      <c r="F3681" s="46" t="str">
        <f t="shared" si="218"/>
        <v> </v>
      </c>
      <c r="G3681" s="47">
        <f t="shared" si="219"/>
        <v>30000</v>
      </c>
      <c r="H3681" s="50">
        <v>30000</v>
      </c>
    </row>
    <row r="3682" spans="1:9" ht="12.75">
      <c r="A3682" s="64"/>
      <c r="B3682" s="14" t="s">
        <v>1299</v>
      </c>
      <c r="C3682" s="8">
        <v>36173000</v>
      </c>
      <c r="D3682" s="44">
        <f>SUM(D3672:D3681)</f>
        <v>36508000</v>
      </c>
      <c r="E3682" s="22">
        <f>SUM(E3672:E3681)</f>
        <v>36151178.96999999</v>
      </c>
      <c r="F3682" s="22">
        <f>SUM(F3672:F3681)</f>
        <v>192360.1299999999</v>
      </c>
      <c r="G3682" s="61">
        <f>SUM(G3672:G3681)</f>
        <v>549181.1600000006</v>
      </c>
      <c r="H3682" s="73">
        <f>SUM(H3672:H3681)</f>
        <v>356821.03</v>
      </c>
      <c r="I3682" s="9">
        <v>36151178.97</v>
      </c>
    </row>
    <row r="3683" spans="1:8" ht="12.75">
      <c r="A3683" s="64"/>
      <c r="B3683" s="14"/>
      <c r="C3683" s="8"/>
      <c r="D3683" s="41"/>
      <c r="E3683" s="9"/>
      <c r="F3683" s="9"/>
      <c r="G3683" s="78"/>
      <c r="H3683" s="50"/>
    </row>
    <row r="3684" spans="1:8" ht="12.75">
      <c r="A3684" s="64"/>
      <c r="B3684" s="17" t="s">
        <v>870</v>
      </c>
      <c r="C3684" s="8"/>
      <c r="D3684" s="41"/>
      <c r="E3684" s="9"/>
      <c r="F3684" s="9"/>
      <c r="G3684" s="78"/>
      <c r="H3684" s="50"/>
    </row>
    <row r="3685" spans="1:8" ht="12.75">
      <c r="A3685" s="64"/>
      <c r="B3685" s="7"/>
      <c r="C3685" s="8"/>
      <c r="D3685" s="41"/>
      <c r="E3685" s="9"/>
      <c r="F3685" s="9"/>
      <c r="G3685" s="78"/>
      <c r="H3685" s="50"/>
    </row>
    <row r="3686" spans="1:8" ht="12.75">
      <c r="A3686" s="64"/>
      <c r="B3686" s="17" t="s">
        <v>1263</v>
      </c>
      <c r="C3686" s="8"/>
      <c r="D3686" s="41"/>
      <c r="E3686" s="9"/>
      <c r="F3686" s="9"/>
      <c r="G3686" s="78"/>
      <c r="H3686" s="50"/>
    </row>
    <row r="3687" spans="1:8" ht="12.75">
      <c r="A3687" s="66" t="s">
        <v>237</v>
      </c>
      <c r="B3687" s="7" t="s">
        <v>534</v>
      </c>
      <c r="C3687" s="8">
        <v>4151920</v>
      </c>
      <c r="D3687" s="41">
        <v>4151920</v>
      </c>
      <c r="E3687" s="9">
        <v>3811767.06</v>
      </c>
      <c r="F3687" s="46" t="str">
        <f>IF(E3687&gt;D3687,E3687-D3687," ")</f>
        <v> </v>
      </c>
      <c r="G3687" s="47">
        <f>IF(D3687&gt;E3687,D3687-E3687," ")</f>
        <v>340152.93999999994</v>
      </c>
      <c r="H3687" s="50">
        <v>340152.94</v>
      </c>
    </row>
    <row r="3688" spans="1:8" ht="12.75">
      <c r="A3688" s="66"/>
      <c r="B3688" s="7"/>
      <c r="C3688" s="8"/>
      <c r="D3688" s="41"/>
      <c r="E3688" s="9"/>
      <c r="F3688" s="9"/>
      <c r="G3688" s="78"/>
      <c r="H3688" s="50"/>
    </row>
    <row r="3689" spans="1:8" ht="12.75">
      <c r="A3689" s="66"/>
      <c r="B3689" s="17" t="s">
        <v>1264</v>
      </c>
      <c r="C3689" s="8"/>
      <c r="D3689" s="41"/>
      <c r="E3689" s="9"/>
      <c r="F3689" s="9"/>
      <c r="G3689" s="78"/>
      <c r="H3689" s="50"/>
    </row>
    <row r="3690" spans="1:8" ht="12.75">
      <c r="A3690" s="66" t="s">
        <v>238</v>
      </c>
      <c r="B3690" s="7" t="s">
        <v>555</v>
      </c>
      <c r="C3690" s="8">
        <v>1000000</v>
      </c>
      <c r="D3690" s="41">
        <v>1000000</v>
      </c>
      <c r="E3690" s="9">
        <v>997572.81</v>
      </c>
      <c r="F3690" s="46" t="str">
        <f aca="true" t="shared" si="220" ref="F3690:F3709">IF(E3690&gt;D3690,E3690-D3690," ")</f>
        <v> </v>
      </c>
      <c r="G3690" s="47">
        <f aca="true" t="shared" si="221" ref="G3690:G3709">IF(D3690&gt;E3690,D3690-E3690," ")</f>
        <v>2427.189999999944</v>
      </c>
      <c r="H3690" s="50">
        <v>2427.19</v>
      </c>
    </row>
    <row r="3691" spans="1:8" ht="12.75">
      <c r="A3691" s="67" t="s">
        <v>539</v>
      </c>
      <c r="B3691" s="7" t="s">
        <v>556</v>
      </c>
      <c r="C3691" s="8">
        <v>300000</v>
      </c>
      <c r="D3691" s="41">
        <v>300000</v>
      </c>
      <c r="E3691" s="9">
        <v>226845.83</v>
      </c>
      <c r="F3691" s="46" t="str">
        <f t="shared" si="220"/>
        <v> </v>
      </c>
      <c r="G3691" s="47">
        <f t="shared" si="221"/>
        <v>73154.17000000001</v>
      </c>
      <c r="H3691" s="50">
        <v>73154.17</v>
      </c>
    </row>
    <row r="3692" spans="1:8" ht="12.75">
      <c r="A3692" s="67" t="s">
        <v>540</v>
      </c>
      <c r="B3692" s="7" t="s">
        <v>557</v>
      </c>
      <c r="C3692" s="8">
        <v>100000</v>
      </c>
      <c r="D3692" s="41">
        <v>100000</v>
      </c>
      <c r="E3692" s="9">
        <v>99808.62</v>
      </c>
      <c r="F3692" s="46" t="str">
        <f t="shared" si="220"/>
        <v> </v>
      </c>
      <c r="G3692" s="47">
        <f t="shared" si="221"/>
        <v>191.38000000000466</v>
      </c>
      <c r="H3692" s="50">
        <v>191.38</v>
      </c>
    </row>
    <row r="3693" spans="1:8" ht="12.75">
      <c r="A3693" s="67" t="s">
        <v>541</v>
      </c>
      <c r="B3693" s="7" t="s">
        <v>558</v>
      </c>
      <c r="C3693" s="8">
        <v>900000</v>
      </c>
      <c r="D3693" s="41">
        <v>900000</v>
      </c>
      <c r="E3693" s="9">
        <v>899806.64</v>
      </c>
      <c r="F3693" s="46" t="str">
        <f t="shared" si="220"/>
        <v> </v>
      </c>
      <c r="G3693" s="47">
        <f t="shared" si="221"/>
        <v>193.35999999998603</v>
      </c>
      <c r="H3693" s="50">
        <v>193.36</v>
      </c>
    </row>
    <row r="3694" spans="1:8" ht="12.75">
      <c r="A3694" s="67" t="s">
        <v>577</v>
      </c>
      <c r="B3694" s="7" t="s">
        <v>580</v>
      </c>
      <c r="C3694" s="8">
        <v>3500000</v>
      </c>
      <c r="D3694" s="41">
        <v>3350000</v>
      </c>
      <c r="E3694" s="9">
        <v>2557292.89</v>
      </c>
      <c r="F3694" s="46" t="str">
        <f t="shared" si="220"/>
        <v> </v>
      </c>
      <c r="G3694" s="47">
        <f t="shared" si="221"/>
        <v>792707.1099999999</v>
      </c>
      <c r="H3694" s="50">
        <v>792707.11</v>
      </c>
    </row>
    <row r="3695" spans="1:8" ht="12.75">
      <c r="A3695" s="67" t="s">
        <v>543</v>
      </c>
      <c r="B3695" s="7" t="s">
        <v>559</v>
      </c>
      <c r="C3695" s="8">
        <v>40000</v>
      </c>
      <c r="D3695" s="41">
        <v>40000</v>
      </c>
      <c r="E3695" s="9">
        <v>39998</v>
      </c>
      <c r="F3695" s="46" t="str">
        <f t="shared" si="220"/>
        <v> </v>
      </c>
      <c r="G3695" s="47">
        <f t="shared" si="221"/>
        <v>2</v>
      </c>
      <c r="H3695" s="50">
        <v>2</v>
      </c>
    </row>
    <row r="3696" spans="1:8" ht="12.75">
      <c r="A3696" s="27" t="s">
        <v>546</v>
      </c>
      <c r="B3696" s="7" t="s">
        <v>562</v>
      </c>
      <c r="C3696" s="8">
        <v>210000</v>
      </c>
      <c r="D3696" s="41">
        <v>210000</v>
      </c>
      <c r="E3696" s="9">
        <v>210000</v>
      </c>
      <c r="F3696" s="46" t="str">
        <f t="shared" si="220"/>
        <v> </v>
      </c>
      <c r="G3696" s="47" t="str">
        <f t="shared" si="221"/>
        <v> </v>
      </c>
      <c r="H3696" s="50">
        <v>0</v>
      </c>
    </row>
    <row r="3697" spans="1:8" ht="12.75">
      <c r="A3697" s="67" t="s">
        <v>547</v>
      </c>
      <c r="B3697" s="7" t="s">
        <v>563</v>
      </c>
      <c r="C3697" s="8">
        <v>40000</v>
      </c>
      <c r="D3697" s="41">
        <v>40000</v>
      </c>
      <c r="E3697" s="9">
        <v>39905.4</v>
      </c>
      <c r="F3697" s="46" t="str">
        <f t="shared" si="220"/>
        <v> </v>
      </c>
      <c r="G3697" s="47">
        <f t="shared" si="221"/>
        <v>94.59999999999854</v>
      </c>
      <c r="H3697" s="50">
        <v>94.6</v>
      </c>
    </row>
    <row r="3698" spans="1:8" ht="12.75">
      <c r="A3698" s="67" t="s">
        <v>548</v>
      </c>
      <c r="B3698" s="7" t="s">
        <v>564</v>
      </c>
      <c r="C3698" s="8">
        <v>60000</v>
      </c>
      <c r="D3698" s="41">
        <v>60000</v>
      </c>
      <c r="E3698" s="9">
        <v>59151</v>
      </c>
      <c r="F3698" s="46" t="str">
        <f t="shared" si="220"/>
        <v> </v>
      </c>
      <c r="G3698" s="47">
        <f t="shared" si="221"/>
        <v>849</v>
      </c>
      <c r="H3698" s="50">
        <v>849</v>
      </c>
    </row>
    <row r="3699" spans="1:8" ht="12.75">
      <c r="A3699" s="67" t="s">
        <v>588</v>
      </c>
      <c r="B3699" s="7" t="s">
        <v>1385</v>
      </c>
      <c r="C3699" s="8">
        <v>1500000</v>
      </c>
      <c r="D3699" s="41">
        <v>1800000</v>
      </c>
      <c r="E3699" s="9">
        <v>1796273.58</v>
      </c>
      <c r="F3699" s="46" t="str">
        <f t="shared" si="220"/>
        <v> </v>
      </c>
      <c r="G3699" s="47">
        <f t="shared" si="221"/>
        <v>3726.4199999999255</v>
      </c>
      <c r="H3699" s="50">
        <v>3726.42</v>
      </c>
    </row>
    <row r="3700" spans="1:8" ht="12.75">
      <c r="A3700" s="67" t="s">
        <v>551</v>
      </c>
      <c r="B3700" s="7" t="s">
        <v>567</v>
      </c>
      <c r="C3700" s="8">
        <v>50000</v>
      </c>
      <c r="D3700" s="41">
        <v>50000</v>
      </c>
      <c r="E3700" s="9">
        <v>49535.11</v>
      </c>
      <c r="F3700" s="46" t="str">
        <f t="shared" si="220"/>
        <v> </v>
      </c>
      <c r="G3700" s="47">
        <f t="shared" si="221"/>
        <v>464.8899999999994</v>
      </c>
      <c r="H3700" s="50">
        <v>464.89</v>
      </c>
    </row>
    <row r="3701" spans="1:8" ht="12.75">
      <c r="A3701" s="67" t="s">
        <v>552</v>
      </c>
      <c r="B3701" s="7" t="s">
        <v>582</v>
      </c>
      <c r="C3701" s="8">
        <v>50000</v>
      </c>
      <c r="D3701" s="41">
        <v>70000</v>
      </c>
      <c r="E3701" s="9">
        <v>68324</v>
      </c>
      <c r="F3701" s="46" t="str">
        <f t="shared" si="220"/>
        <v> </v>
      </c>
      <c r="G3701" s="47">
        <f t="shared" si="221"/>
        <v>1676</v>
      </c>
      <c r="H3701" s="50">
        <v>1676</v>
      </c>
    </row>
    <row r="3702" spans="1:8" ht="12.75">
      <c r="A3702" s="67" t="s">
        <v>553</v>
      </c>
      <c r="B3702" s="7" t="s">
        <v>568</v>
      </c>
      <c r="C3702" s="8">
        <v>300000</v>
      </c>
      <c r="D3702" s="41">
        <v>300000</v>
      </c>
      <c r="E3702" s="9">
        <v>297199.03</v>
      </c>
      <c r="F3702" s="46" t="str">
        <f t="shared" si="220"/>
        <v> </v>
      </c>
      <c r="G3702" s="47">
        <f t="shared" si="221"/>
        <v>2800.969999999972</v>
      </c>
      <c r="H3702" s="50">
        <v>2800.97</v>
      </c>
    </row>
    <row r="3703" spans="1:8" ht="12.75">
      <c r="A3703" s="67" t="s">
        <v>1327</v>
      </c>
      <c r="B3703" s="7" t="s">
        <v>1347</v>
      </c>
      <c r="C3703" s="8">
        <v>5400000</v>
      </c>
      <c r="D3703" s="41">
        <v>5400000</v>
      </c>
      <c r="E3703" s="9">
        <v>5397146.27</v>
      </c>
      <c r="F3703" s="46" t="str">
        <f t="shared" si="220"/>
        <v> </v>
      </c>
      <c r="G3703" s="47">
        <f t="shared" si="221"/>
        <v>2853.730000000447</v>
      </c>
      <c r="H3703" s="50">
        <v>2853.73</v>
      </c>
    </row>
    <row r="3704" spans="1:8" ht="12.75">
      <c r="A3704" s="67" t="s">
        <v>239</v>
      </c>
      <c r="B3704" s="7" t="s">
        <v>240</v>
      </c>
      <c r="C3704" s="8">
        <v>600000</v>
      </c>
      <c r="D3704" s="41">
        <v>600000</v>
      </c>
      <c r="E3704" s="9">
        <v>539737.65</v>
      </c>
      <c r="F3704" s="46" t="str">
        <f t="shared" si="220"/>
        <v> </v>
      </c>
      <c r="G3704" s="47">
        <f t="shared" si="221"/>
        <v>60262.34999999998</v>
      </c>
      <c r="H3704" s="50">
        <v>60262.35</v>
      </c>
    </row>
    <row r="3705" spans="1:8" ht="12.75">
      <c r="A3705" s="67" t="s">
        <v>241</v>
      </c>
      <c r="B3705" s="7" t="s">
        <v>242</v>
      </c>
      <c r="C3705" s="8">
        <v>700000</v>
      </c>
      <c r="D3705" s="41">
        <v>700000</v>
      </c>
      <c r="E3705" s="9">
        <v>450111.24</v>
      </c>
      <c r="F3705" s="46" t="str">
        <f t="shared" si="220"/>
        <v> </v>
      </c>
      <c r="G3705" s="47">
        <f t="shared" si="221"/>
        <v>249888.76</v>
      </c>
      <c r="H3705" s="50">
        <v>249888.76</v>
      </c>
    </row>
    <row r="3706" spans="1:8" ht="12.75">
      <c r="A3706" s="67" t="s">
        <v>591</v>
      </c>
      <c r="B3706" s="7" t="s">
        <v>1029</v>
      </c>
      <c r="C3706" s="8">
        <v>48375000</v>
      </c>
      <c r="D3706" s="41">
        <v>48375000</v>
      </c>
      <c r="E3706" s="9">
        <v>48170147.07</v>
      </c>
      <c r="F3706" s="46" t="str">
        <f t="shared" si="220"/>
        <v> </v>
      </c>
      <c r="G3706" s="47">
        <f t="shared" si="221"/>
        <v>204852.9299999997</v>
      </c>
      <c r="H3706" s="50">
        <v>204852.93</v>
      </c>
    </row>
    <row r="3707" spans="1:8" ht="12.75">
      <c r="A3707" s="67" t="s">
        <v>243</v>
      </c>
      <c r="B3707" s="7" t="s">
        <v>244</v>
      </c>
      <c r="C3707" s="8"/>
      <c r="D3707" s="41"/>
      <c r="E3707" s="9"/>
      <c r="F3707" s="46" t="str">
        <f t="shared" si="220"/>
        <v> </v>
      </c>
      <c r="G3707" s="47" t="str">
        <f t="shared" si="221"/>
        <v> </v>
      </c>
      <c r="H3707" s="50"/>
    </row>
    <row r="3708" spans="1:8" ht="12.75">
      <c r="A3708" s="67"/>
      <c r="B3708" s="7" t="s">
        <v>245</v>
      </c>
      <c r="C3708" s="8">
        <v>500000</v>
      </c>
      <c r="D3708" s="41">
        <v>500000</v>
      </c>
      <c r="E3708" s="9">
        <v>407904.5</v>
      </c>
      <c r="F3708" s="46" t="str">
        <f t="shared" si="220"/>
        <v> </v>
      </c>
      <c r="G3708" s="47">
        <f t="shared" si="221"/>
        <v>92095.5</v>
      </c>
      <c r="H3708" s="50">
        <v>92095.5</v>
      </c>
    </row>
    <row r="3709" spans="1:8" ht="12.75">
      <c r="A3709" s="67" t="s">
        <v>246</v>
      </c>
      <c r="B3709" s="7" t="s">
        <v>247</v>
      </c>
      <c r="C3709" s="8">
        <v>5100000</v>
      </c>
      <c r="D3709" s="41">
        <v>5100000</v>
      </c>
      <c r="E3709" s="9">
        <v>5100000</v>
      </c>
      <c r="F3709" s="46" t="str">
        <f t="shared" si="220"/>
        <v> </v>
      </c>
      <c r="G3709" s="47" t="str">
        <f t="shared" si="221"/>
        <v> </v>
      </c>
      <c r="H3709" s="50">
        <v>0</v>
      </c>
    </row>
    <row r="3710" spans="1:9" ht="12.75">
      <c r="A3710" s="64"/>
      <c r="B3710" s="14" t="s">
        <v>871</v>
      </c>
      <c r="C3710" s="8">
        <v>72876920</v>
      </c>
      <c r="D3710" s="44">
        <f>SUM(D3687:D3709)</f>
        <v>73046920</v>
      </c>
      <c r="E3710" s="22">
        <f>SUM(E3687:E3709)</f>
        <v>71218526.69999999</v>
      </c>
      <c r="F3710" s="22"/>
      <c r="G3710" s="61">
        <f>SUM(G3687:G3709)</f>
        <v>1828393.3</v>
      </c>
      <c r="H3710" s="73">
        <f>SUM(H3687:H3709)</f>
        <v>1828393.2999999998</v>
      </c>
      <c r="I3710" s="9">
        <v>71218526.7</v>
      </c>
    </row>
    <row r="3711" spans="1:8" ht="12.75" customHeight="1">
      <c r="A3711" s="64"/>
      <c r="B3711" s="14"/>
      <c r="C3711" s="8"/>
      <c r="D3711" s="41"/>
      <c r="E3711" s="9"/>
      <c r="F3711" s="9"/>
      <c r="G3711" s="78"/>
      <c r="H3711" s="50"/>
    </row>
    <row r="3712" spans="1:8" ht="12.75">
      <c r="A3712" s="64"/>
      <c r="B3712" s="17" t="s">
        <v>872</v>
      </c>
      <c r="C3712" s="8"/>
      <c r="D3712" s="41"/>
      <c r="E3712" s="9"/>
      <c r="F3712" s="9"/>
      <c r="G3712" s="78"/>
      <c r="H3712" s="50"/>
    </row>
    <row r="3713" spans="1:8" ht="12.75">
      <c r="A3713" s="64"/>
      <c r="B3713" s="14"/>
      <c r="C3713" s="8"/>
      <c r="D3713" s="41"/>
      <c r="E3713" s="9"/>
      <c r="F3713" s="9"/>
      <c r="G3713" s="78"/>
      <c r="H3713" s="50"/>
    </row>
    <row r="3714" spans="1:8" ht="12.75">
      <c r="A3714" s="64"/>
      <c r="B3714" s="17" t="s">
        <v>1263</v>
      </c>
      <c r="C3714" s="8"/>
      <c r="D3714" s="41"/>
      <c r="E3714" s="9"/>
      <c r="F3714" s="9"/>
      <c r="G3714" s="78"/>
      <c r="H3714" s="50"/>
    </row>
    <row r="3715" spans="1:8" ht="12.75">
      <c r="A3715" s="66" t="s">
        <v>248</v>
      </c>
      <c r="B3715" s="7" t="s">
        <v>534</v>
      </c>
      <c r="C3715" s="8">
        <v>2820000</v>
      </c>
      <c r="D3715" s="41">
        <v>2820000</v>
      </c>
      <c r="E3715" s="9">
        <v>2809868.97</v>
      </c>
      <c r="F3715" s="46" t="str">
        <f>IF(E3715&gt;D3715,E3715-D3715," ")</f>
        <v> </v>
      </c>
      <c r="G3715" s="47">
        <f>IF(D3715&gt;E3715,D3715-E3715," ")</f>
        <v>10131.029999999795</v>
      </c>
      <c r="H3715" s="50">
        <v>10131.03</v>
      </c>
    </row>
    <row r="3716" spans="1:8" ht="12.75" customHeight="1">
      <c r="A3716" s="64"/>
      <c r="B3716" s="7"/>
      <c r="C3716" s="8"/>
      <c r="D3716" s="41"/>
      <c r="E3716" s="9"/>
      <c r="F3716" s="9"/>
      <c r="G3716" s="78"/>
      <c r="H3716" s="50"/>
    </row>
    <row r="3717" spans="1:8" ht="12.75">
      <c r="A3717" s="64"/>
      <c r="B3717" s="17" t="s">
        <v>1264</v>
      </c>
      <c r="C3717" s="8"/>
      <c r="D3717" s="41"/>
      <c r="E3717" s="9"/>
      <c r="F3717" s="9"/>
      <c r="G3717" s="78"/>
      <c r="H3717" s="50"/>
    </row>
    <row r="3718" spans="1:8" ht="12.75">
      <c r="A3718" s="66" t="s">
        <v>249</v>
      </c>
      <c r="B3718" s="7" t="s">
        <v>555</v>
      </c>
      <c r="C3718" s="8">
        <v>300000</v>
      </c>
      <c r="D3718" s="41">
        <v>300000</v>
      </c>
      <c r="E3718" s="9">
        <v>293467.6</v>
      </c>
      <c r="F3718" s="46" t="str">
        <f>IF(E3718&gt;D3718,E3718-D3718," ")</f>
        <v> </v>
      </c>
      <c r="G3718" s="47">
        <f>IF(D3718&gt;E3718,D3718-E3718," ")</f>
        <v>6532.400000000023</v>
      </c>
      <c r="H3718" s="50">
        <v>6532.4</v>
      </c>
    </row>
    <row r="3719" spans="1:8" ht="12.75">
      <c r="A3719" s="67" t="s">
        <v>540</v>
      </c>
      <c r="B3719" s="7" t="s">
        <v>557</v>
      </c>
      <c r="C3719" s="8">
        <v>65000</v>
      </c>
      <c r="D3719" s="41">
        <v>65000</v>
      </c>
      <c r="E3719" s="9">
        <v>61640.96</v>
      </c>
      <c r="F3719" s="46" t="str">
        <f>IF(E3719&gt;D3719,E3719-D3719," ")</f>
        <v> </v>
      </c>
      <c r="G3719" s="47">
        <f>IF(D3719&gt;E3719,D3719-E3719," ")</f>
        <v>3359.040000000001</v>
      </c>
      <c r="H3719" s="50">
        <v>3359.04</v>
      </c>
    </row>
    <row r="3720" spans="1:8" ht="12.75">
      <c r="A3720" s="67" t="s">
        <v>541</v>
      </c>
      <c r="B3720" s="7" t="s">
        <v>558</v>
      </c>
      <c r="C3720" s="8">
        <v>400000</v>
      </c>
      <c r="D3720" s="41">
        <v>400000</v>
      </c>
      <c r="E3720" s="9">
        <v>391370.72</v>
      </c>
      <c r="F3720" s="46" t="str">
        <f>IF(E3720&gt;D3720,E3720-D3720," ")</f>
        <v> </v>
      </c>
      <c r="G3720" s="47">
        <f>IF(D3720&gt;E3720,D3720-E3720," ")</f>
        <v>8629.280000000028</v>
      </c>
      <c r="H3720" s="50">
        <v>8629.28</v>
      </c>
    </row>
    <row r="3721" spans="1:8" ht="12.75">
      <c r="A3721" s="67"/>
      <c r="B3721" s="15" t="s">
        <v>601</v>
      </c>
      <c r="C3721" s="8"/>
      <c r="D3721" s="44">
        <f>SUM(D3715:D3720)</f>
        <v>3585000</v>
      </c>
      <c r="E3721" s="22">
        <f>SUM(E3715:E3720)</f>
        <v>3556348.25</v>
      </c>
      <c r="F3721" s="22"/>
      <c r="G3721" s="61">
        <f>SUM(G3715:G3720)</f>
        <v>28651.749999999847</v>
      </c>
      <c r="H3721" s="50">
        <f>SUM(H3715:H3720)</f>
        <v>28651.75</v>
      </c>
    </row>
    <row r="3722" spans="1:8" ht="12.75">
      <c r="A3722" s="27"/>
      <c r="B3722" s="3"/>
      <c r="C3722" s="1"/>
      <c r="D3722" s="45"/>
      <c r="E3722" s="4"/>
      <c r="F3722" s="4"/>
      <c r="G3722" s="4"/>
      <c r="H3722" s="50"/>
    </row>
    <row r="3723" spans="1:8" ht="12.75">
      <c r="A3723" s="67"/>
      <c r="B3723" s="7"/>
      <c r="C3723" s="8"/>
      <c r="D3723" s="41"/>
      <c r="E3723" s="9"/>
      <c r="F3723" s="9"/>
      <c r="G3723" s="78"/>
      <c r="H3723" s="50"/>
    </row>
    <row r="3724" spans="1:8" ht="12.75">
      <c r="A3724" s="67"/>
      <c r="B3724" s="17" t="s">
        <v>234</v>
      </c>
      <c r="C3724" s="8"/>
      <c r="D3724" s="41"/>
      <c r="E3724" s="9"/>
      <c r="F3724" s="9"/>
      <c r="G3724" s="78"/>
      <c r="H3724" s="50"/>
    </row>
    <row r="3725" spans="1:8" ht="12.75">
      <c r="A3725" s="67"/>
      <c r="B3725" s="17" t="s">
        <v>880</v>
      </c>
      <c r="C3725" s="8"/>
      <c r="D3725" s="41"/>
      <c r="E3725" s="9"/>
      <c r="F3725" s="9"/>
      <c r="G3725" s="78"/>
      <c r="H3725" s="50"/>
    </row>
    <row r="3726" spans="1:8" ht="12.75">
      <c r="A3726" s="67"/>
      <c r="B3726" s="17" t="s">
        <v>690</v>
      </c>
      <c r="C3726" s="8"/>
      <c r="D3726" s="41"/>
      <c r="E3726" s="9"/>
      <c r="F3726" s="9"/>
      <c r="G3726" s="78"/>
      <c r="H3726" s="50"/>
    </row>
    <row r="3727" spans="1:8" ht="7.5" customHeight="1">
      <c r="A3727" s="67"/>
      <c r="B3727" s="17"/>
      <c r="C3727" s="8"/>
      <c r="D3727" s="41"/>
      <c r="E3727" s="9"/>
      <c r="F3727" s="9"/>
      <c r="G3727" s="78"/>
      <c r="H3727" s="50"/>
    </row>
    <row r="3728" spans="1:8" ht="12.75">
      <c r="A3728" s="67"/>
      <c r="B3728" s="17" t="s">
        <v>691</v>
      </c>
      <c r="C3728" s="8"/>
      <c r="D3728" s="41"/>
      <c r="E3728" s="9"/>
      <c r="F3728" s="9"/>
      <c r="G3728" s="78"/>
      <c r="H3728" s="50"/>
    </row>
    <row r="3729" spans="1:8" ht="12.75">
      <c r="A3729" s="67"/>
      <c r="B3729" s="17" t="s">
        <v>607</v>
      </c>
      <c r="C3729" s="8"/>
      <c r="D3729" s="41"/>
      <c r="E3729" s="9"/>
      <c r="F3729" s="9"/>
      <c r="G3729" s="78"/>
      <c r="H3729" s="50"/>
    </row>
    <row r="3730" spans="1:8" ht="7.5" customHeight="1">
      <c r="A3730" s="67"/>
      <c r="B3730" s="7"/>
      <c r="C3730" s="8"/>
      <c r="D3730" s="41"/>
      <c r="E3730" s="9"/>
      <c r="F3730" s="9"/>
      <c r="G3730" s="78"/>
      <c r="H3730" s="50"/>
    </row>
    <row r="3731" spans="1:8" ht="12.75">
      <c r="A3731" s="67"/>
      <c r="B3731" s="15" t="s">
        <v>598</v>
      </c>
      <c r="C3731" s="8"/>
      <c r="D3731" s="41">
        <f>D3721</f>
        <v>3585000</v>
      </c>
      <c r="E3731" s="9">
        <f>E3721</f>
        <v>3556348.25</v>
      </c>
      <c r="F3731" s="9"/>
      <c r="G3731" s="78">
        <f>G3721</f>
        <v>28651.749999999847</v>
      </c>
      <c r="H3731" s="50">
        <f>H3721</f>
        <v>28651.75</v>
      </c>
    </row>
    <row r="3732" spans="1:8" ht="7.5" customHeight="1">
      <c r="A3732" s="67"/>
      <c r="B3732" s="15"/>
      <c r="C3732" s="8"/>
      <c r="D3732" s="41"/>
      <c r="E3732" s="9"/>
      <c r="F3732" s="9"/>
      <c r="G3732" s="78"/>
      <c r="H3732" s="50"/>
    </row>
    <row r="3733" spans="1:8" ht="12.75">
      <c r="A3733" s="67"/>
      <c r="B3733" s="17" t="s">
        <v>1458</v>
      </c>
      <c r="C3733" s="8"/>
      <c r="D3733" s="41"/>
      <c r="E3733" s="9"/>
      <c r="F3733" s="9"/>
      <c r="G3733" s="78"/>
      <c r="H3733" s="50"/>
    </row>
    <row r="3734" spans="1:8" ht="12.75">
      <c r="A3734" s="66" t="s">
        <v>692</v>
      </c>
      <c r="B3734" s="7" t="s">
        <v>562</v>
      </c>
      <c r="C3734" s="8">
        <v>80000</v>
      </c>
      <c r="D3734" s="41">
        <v>130000</v>
      </c>
      <c r="E3734" s="9">
        <v>123362.6</v>
      </c>
      <c r="F3734" s="46" t="str">
        <f aca="true" t="shared" si="222" ref="F3734:F3741">IF(E3734&gt;D3734,E3734-D3734," ")</f>
        <v> </v>
      </c>
      <c r="G3734" s="47">
        <f aca="true" t="shared" si="223" ref="G3734:G3741">IF(D3734&gt;E3734,D3734-E3734," ")</f>
        <v>6637.399999999994</v>
      </c>
      <c r="H3734" s="50">
        <v>6637.4</v>
      </c>
    </row>
    <row r="3735" spans="1:8" ht="12.75">
      <c r="A3735" s="67" t="s">
        <v>547</v>
      </c>
      <c r="B3735" s="7" t="s">
        <v>563</v>
      </c>
      <c r="C3735" s="8">
        <v>20000</v>
      </c>
      <c r="D3735" s="41">
        <v>20000</v>
      </c>
      <c r="E3735" s="9">
        <v>19999.6</v>
      </c>
      <c r="F3735" s="46" t="str">
        <f t="shared" si="222"/>
        <v> </v>
      </c>
      <c r="G3735" s="47">
        <f t="shared" si="223"/>
        <v>0.4000000000014552</v>
      </c>
      <c r="H3735" s="50">
        <v>0.4</v>
      </c>
    </row>
    <row r="3736" spans="1:8" ht="12.75">
      <c r="A3736" s="67" t="s">
        <v>548</v>
      </c>
      <c r="B3736" s="7" t="s">
        <v>564</v>
      </c>
      <c r="C3736" s="8">
        <v>35000</v>
      </c>
      <c r="D3736" s="41">
        <v>35000</v>
      </c>
      <c r="E3736" s="9">
        <v>24381</v>
      </c>
      <c r="F3736" s="46" t="str">
        <f t="shared" si="222"/>
        <v> </v>
      </c>
      <c r="G3736" s="47">
        <f t="shared" si="223"/>
        <v>10619</v>
      </c>
      <c r="H3736" s="50">
        <v>10619</v>
      </c>
    </row>
    <row r="3737" spans="1:8" ht="12.75">
      <c r="A3737" s="67" t="s">
        <v>552</v>
      </c>
      <c r="B3737" s="7" t="s">
        <v>1306</v>
      </c>
      <c r="C3737" s="8">
        <v>10000</v>
      </c>
      <c r="D3737" s="41">
        <v>20000</v>
      </c>
      <c r="E3737" s="9">
        <v>4580.5</v>
      </c>
      <c r="F3737" s="46" t="str">
        <f t="shared" si="222"/>
        <v> </v>
      </c>
      <c r="G3737" s="47">
        <f t="shared" si="223"/>
        <v>15419.5</v>
      </c>
      <c r="H3737" s="50">
        <v>15419.5</v>
      </c>
    </row>
    <row r="3738" spans="1:8" ht="12.75">
      <c r="A3738" s="67" t="s">
        <v>553</v>
      </c>
      <c r="B3738" s="7" t="s">
        <v>568</v>
      </c>
      <c r="C3738" s="8">
        <v>25000</v>
      </c>
      <c r="D3738" s="41">
        <v>25000</v>
      </c>
      <c r="E3738" s="9">
        <v>24305.5</v>
      </c>
      <c r="F3738" s="46" t="str">
        <f t="shared" si="222"/>
        <v> </v>
      </c>
      <c r="G3738" s="47">
        <f t="shared" si="223"/>
        <v>694.5</v>
      </c>
      <c r="H3738" s="50">
        <v>694.5</v>
      </c>
    </row>
    <row r="3739" spans="1:8" ht="12.75">
      <c r="A3739" s="67" t="s">
        <v>1327</v>
      </c>
      <c r="B3739" s="7" t="s">
        <v>1347</v>
      </c>
      <c r="C3739" s="8">
        <v>1800000</v>
      </c>
      <c r="D3739" s="41">
        <v>1535000</v>
      </c>
      <c r="E3739" s="9">
        <v>846220.25</v>
      </c>
      <c r="F3739" s="46" t="str">
        <f t="shared" si="222"/>
        <v> </v>
      </c>
      <c r="G3739" s="47">
        <f t="shared" si="223"/>
        <v>688779.75</v>
      </c>
      <c r="H3739" s="50">
        <v>688779.75</v>
      </c>
    </row>
    <row r="3740" spans="1:8" ht="12.75">
      <c r="A3740" s="67" t="s">
        <v>250</v>
      </c>
      <c r="B3740" s="7" t="s">
        <v>251</v>
      </c>
      <c r="C3740" s="8">
        <v>1700000</v>
      </c>
      <c r="D3740" s="41">
        <v>1700000</v>
      </c>
      <c r="E3740" s="9">
        <v>902152.47</v>
      </c>
      <c r="F3740" s="46" t="str">
        <f t="shared" si="222"/>
        <v> </v>
      </c>
      <c r="G3740" s="47">
        <f t="shared" si="223"/>
        <v>797847.53</v>
      </c>
      <c r="H3740" s="50">
        <v>797847.53</v>
      </c>
    </row>
    <row r="3741" spans="1:8" ht="12.75">
      <c r="A3741" s="67" t="s">
        <v>252</v>
      </c>
      <c r="B3741" s="7" t="s">
        <v>253</v>
      </c>
      <c r="C3741" s="8">
        <v>1000000</v>
      </c>
      <c r="D3741" s="41">
        <v>1000000</v>
      </c>
      <c r="E3741" s="9">
        <v>970720.54</v>
      </c>
      <c r="F3741" s="46" t="str">
        <f t="shared" si="222"/>
        <v> </v>
      </c>
      <c r="G3741" s="47">
        <f t="shared" si="223"/>
        <v>29279.459999999963</v>
      </c>
      <c r="H3741" s="50">
        <v>29279.46</v>
      </c>
    </row>
    <row r="3742" spans="1:9" ht="12.75">
      <c r="A3742" s="64"/>
      <c r="B3742" s="14" t="s">
        <v>693</v>
      </c>
      <c r="C3742" s="8">
        <v>8255000</v>
      </c>
      <c r="D3742" s="44">
        <f>SUM(D3731:D3741)</f>
        <v>8050000</v>
      </c>
      <c r="E3742" s="22">
        <f>SUM(E3731:E3741)</f>
        <v>6472070.71</v>
      </c>
      <c r="F3742" s="22"/>
      <c r="G3742" s="61">
        <f>SUM(G3731:G3741)</f>
        <v>1577929.2899999998</v>
      </c>
      <c r="H3742" s="73">
        <f>SUM(H3731:H3741)</f>
        <v>1577929.29</v>
      </c>
      <c r="I3742" s="9">
        <v>6472070.71</v>
      </c>
    </row>
    <row r="3743" spans="1:8" ht="12.75">
      <c r="A3743" s="64"/>
      <c r="B3743" s="14"/>
      <c r="C3743" s="8"/>
      <c r="D3743" s="41"/>
      <c r="E3743" s="9"/>
      <c r="F3743" s="9"/>
      <c r="G3743" s="78"/>
      <c r="H3743" s="50"/>
    </row>
    <row r="3744" spans="1:8" ht="12.75">
      <c r="A3744" s="64"/>
      <c r="B3744" s="17" t="s">
        <v>873</v>
      </c>
      <c r="C3744" s="8"/>
      <c r="D3744" s="41"/>
      <c r="E3744" s="9"/>
      <c r="F3744" s="9"/>
      <c r="G3744" s="78"/>
      <c r="H3744" s="50"/>
    </row>
    <row r="3745" spans="1:8" ht="12.75">
      <c r="A3745" s="64"/>
      <c r="B3745" s="7"/>
      <c r="C3745" s="8"/>
      <c r="D3745" s="41"/>
      <c r="E3745" s="9"/>
      <c r="F3745" s="9"/>
      <c r="G3745" s="78"/>
      <c r="H3745" s="50"/>
    </row>
    <row r="3746" spans="1:8" ht="12.75">
      <c r="A3746" s="64"/>
      <c r="B3746" s="17" t="s">
        <v>1263</v>
      </c>
      <c r="C3746" s="8"/>
      <c r="D3746" s="41"/>
      <c r="E3746" s="9"/>
      <c r="F3746" s="9"/>
      <c r="G3746" s="78"/>
      <c r="H3746" s="50"/>
    </row>
    <row r="3747" spans="1:8" ht="12.75">
      <c r="A3747" s="66" t="s">
        <v>254</v>
      </c>
      <c r="B3747" s="7" t="s">
        <v>534</v>
      </c>
      <c r="C3747" s="8">
        <v>30</v>
      </c>
      <c r="D3747" s="41">
        <v>30</v>
      </c>
      <c r="E3747" s="9">
        <v>0</v>
      </c>
      <c r="F3747" s="46" t="str">
        <f>IF(E3747&gt;D3747,E3747-D3747," ")</f>
        <v> </v>
      </c>
      <c r="G3747" s="47">
        <f>IF(D3747&gt;E3747,D3747-E3747," ")</f>
        <v>30</v>
      </c>
      <c r="H3747" s="50">
        <v>30</v>
      </c>
    </row>
    <row r="3748" spans="1:8" ht="12.75">
      <c r="A3748" s="66"/>
      <c r="B3748" s="7"/>
      <c r="C3748" s="8"/>
      <c r="D3748" s="41"/>
      <c r="E3748" s="9"/>
      <c r="F3748" s="9"/>
      <c r="G3748" s="78"/>
      <c r="H3748" s="50"/>
    </row>
    <row r="3749" spans="1:8" ht="12.75">
      <c r="A3749" s="66"/>
      <c r="B3749" s="17" t="s">
        <v>1264</v>
      </c>
      <c r="C3749" s="8"/>
      <c r="D3749" s="41"/>
      <c r="E3749" s="9"/>
      <c r="F3749" s="9"/>
      <c r="G3749" s="78"/>
      <c r="H3749" s="50"/>
    </row>
    <row r="3750" spans="1:8" ht="12.75">
      <c r="A3750" s="66" t="s">
        <v>255</v>
      </c>
      <c r="B3750" s="7" t="s">
        <v>555</v>
      </c>
      <c r="C3750" s="8">
        <v>10</v>
      </c>
      <c r="D3750" s="41">
        <v>10</v>
      </c>
      <c r="E3750" s="9">
        <v>0</v>
      </c>
      <c r="F3750" s="46" t="str">
        <f>IF(E3750&gt;D3750,E3750-D3750," ")</f>
        <v> </v>
      </c>
      <c r="G3750" s="47">
        <f>IF(D3750&gt;E3750,D3750-E3750," ")</f>
        <v>10</v>
      </c>
      <c r="H3750" s="50">
        <v>10</v>
      </c>
    </row>
    <row r="3751" spans="1:8" ht="12.75">
      <c r="A3751" s="67" t="s">
        <v>256</v>
      </c>
      <c r="B3751" s="7" t="s">
        <v>257</v>
      </c>
      <c r="C3751" s="8">
        <v>1000000</v>
      </c>
      <c r="D3751" s="41">
        <v>700000</v>
      </c>
      <c r="E3751" s="9">
        <v>633890.59</v>
      </c>
      <c r="F3751" s="46" t="str">
        <f>IF(E3751&gt;D3751,E3751-D3751," ")</f>
        <v> </v>
      </c>
      <c r="G3751" s="47">
        <f>IF(D3751&gt;E3751,D3751-E3751," ")</f>
        <v>66109.41000000003</v>
      </c>
      <c r="H3751" s="50">
        <v>66109.41</v>
      </c>
    </row>
    <row r="3752" spans="1:9" ht="12.75">
      <c r="A3752" s="64"/>
      <c r="B3752" s="14" t="s">
        <v>874</v>
      </c>
      <c r="C3752" s="8">
        <v>1000040</v>
      </c>
      <c r="D3752" s="42"/>
      <c r="E3752" s="23"/>
      <c r="F3752" s="23"/>
      <c r="G3752" s="79"/>
      <c r="H3752" s="71"/>
      <c r="I3752" s="9">
        <v>633890.59</v>
      </c>
    </row>
    <row r="3753" spans="1:8" ht="12.75">
      <c r="A3753" s="64"/>
      <c r="B3753" s="14" t="s">
        <v>875</v>
      </c>
      <c r="C3753" s="8"/>
      <c r="D3753" s="43">
        <f>SUM(D3747:D3751)</f>
        <v>700040</v>
      </c>
      <c r="E3753" s="21">
        <f>SUM(E3747:E3751)</f>
        <v>633890.59</v>
      </c>
      <c r="F3753" s="21"/>
      <c r="G3753" s="80">
        <f>SUM(G3747:G3751)</f>
        <v>66149.41000000003</v>
      </c>
      <c r="H3753" s="72">
        <f>SUM(H3747:H3751)</f>
        <v>66149.41</v>
      </c>
    </row>
    <row r="3754" spans="1:8" ht="12.75">
      <c r="A3754" s="64"/>
      <c r="B3754" s="17"/>
      <c r="C3754" s="8"/>
      <c r="D3754" s="41"/>
      <c r="E3754" s="9"/>
      <c r="F3754" s="9"/>
      <c r="G3754" s="78"/>
      <c r="H3754" s="50"/>
    </row>
    <row r="3755" spans="1:8" ht="12.75">
      <c r="A3755" s="64"/>
      <c r="B3755" s="17" t="s">
        <v>876</v>
      </c>
      <c r="C3755" s="8"/>
      <c r="D3755" s="41"/>
      <c r="E3755" s="9"/>
      <c r="F3755" s="9"/>
      <c r="G3755" s="78"/>
      <c r="H3755" s="50"/>
    </row>
    <row r="3756" spans="1:8" ht="12.75">
      <c r="A3756" s="64"/>
      <c r="B3756" s="17" t="s">
        <v>877</v>
      </c>
      <c r="C3756" s="8"/>
      <c r="D3756" s="41"/>
      <c r="E3756" s="9"/>
      <c r="F3756" s="9"/>
      <c r="G3756" s="78"/>
      <c r="H3756" s="50"/>
    </row>
    <row r="3757" spans="1:8" ht="12.75">
      <c r="A3757" s="64"/>
      <c r="B3757" s="14"/>
      <c r="C3757" s="8"/>
      <c r="D3757" s="41"/>
      <c r="E3757" s="9"/>
      <c r="F3757" s="9"/>
      <c r="G3757" s="78"/>
      <c r="H3757" s="50"/>
    </row>
    <row r="3758" spans="1:8" ht="12.75">
      <c r="A3758" s="64"/>
      <c r="B3758" s="17" t="s">
        <v>1263</v>
      </c>
      <c r="C3758" s="8"/>
      <c r="D3758" s="41"/>
      <c r="E3758" s="9"/>
      <c r="F3758" s="9"/>
      <c r="G3758" s="78"/>
      <c r="H3758" s="50"/>
    </row>
    <row r="3759" spans="1:8" ht="12.75">
      <c r="A3759" s="66" t="s">
        <v>258</v>
      </c>
      <c r="B3759" s="7" t="s">
        <v>534</v>
      </c>
      <c r="C3759" s="8">
        <v>30</v>
      </c>
      <c r="D3759" s="41">
        <v>30</v>
      </c>
      <c r="E3759" s="9">
        <v>0</v>
      </c>
      <c r="F3759" s="46" t="str">
        <f>IF(E3759&gt;D3759,E3759-D3759," ")</f>
        <v> </v>
      </c>
      <c r="G3759" s="47">
        <f>IF(D3759&gt;E3759,D3759-E3759," ")</f>
        <v>30</v>
      </c>
      <c r="H3759" s="50">
        <v>30</v>
      </c>
    </row>
    <row r="3760" spans="1:8" ht="12.75">
      <c r="A3760" s="64"/>
      <c r="B3760" s="7"/>
      <c r="C3760" s="8"/>
      <c r="D3760" s="41"/>
      <c r="E3760" s="9"/>
      <c r="F3760" s="9"/>
      <c r="G3760" s="78"/>
      <c r="H3760" s="50"/>
    </row>
    <row r="3761" spans="1:8" ht="12.75">
      <c r="A3761" s="64"/>
      <c r="B3761" s="17" t="s">
        <v>1264</v>
      </c>
      <c r="C3761" s="8"/>
      <c r="D3761" s="41"/>
      <c r="E3761" s="9"/>
      <c r="F3761" s="9"/>
      <c r="G3761" s="78"/>
      <c r="H3761" s="50"/>
    </row>
    <row r="3762" spans="1:8" ht="12.75">
      <c r="A3762" s="66" t="s">
        <v>259</v>
      </c>
      <c r="B3762" s="7" t="s">
        <v>555</v>
      </c>
      <c r="C3762" s="8">
        <v>10</v>
      </c>
      <c r="D3762" s="41">
        <v>10</v>
      </c>
      <c r="E3762" s="9">
        <v>0</v>
      </c>
      <c r="F3762" s="46" t="str">
        <f>IF(E3762&gt;D3762,E3762-D3762," ")</f>
        <v> </v>
      </c>
      <c r="G3762" s="47">
        <f>IF(D3762&gt;E3762,D3762-E3762," ")</f>
        <v>10</v>
      </c>
      <c r="H3762" s="50">
        <v>10</v>
      </c>
    </row>
    <row r="3763" spans="1:8" ht="12.75">
      <c r="A3763" s="67" t="s">
        <v>260</v>
      </c>
      <c r="B3763" s="7" t="s">
        <v>261</v>
      </c>
      <c r="C3763" s="8">
        <v>1500000</v>
      </c>
      <c r="D3763" s="41">
        <v>1500000</v>
      </c>
      <c r="E3763" s="9">
        <v>1489220.17</v>
      </c>
      <c r="F3763" s="46" t="str">
        <f>IF(E3763&gt;D3763,E3763-D3763," ")</f>
        <v> </v>
      </c>
      <c r="G3763" s="47">
        <f>IF(D3763&gt;E3763,D3763-E3763," ")</f>
        <v>10779.830000000075</v>
      </c>
      <c r="H3763" s="50">
        <v>10779.83</v>
      </c>
    </row>
    <row r="3764" spans="1:8" ht="12.75">
      <c r="A3764" s="67" t="s">
        <v>250</v>
      </c>
      <c r="B3764" s="7" t="s">
        <v>262</v>
      </c>
      <c r="C3764" s="8">
        <v>1800000</v>
      </c>
      <c r="D3764" s="41">
        <v>1800000</v>
      </c>
      <c r="E3764" s="9">
        <v>1612563.19</v>
      </c>
      <c r="F3764" s="46" t="str">
        <f>IF(E3764&gt;D3764,E3764-D3764," ")</f>
        <v> </v>
      </c>
      <c r="G3764" s="47">
        <f>IF(D3764&gt;E3764,D3764-E3764," ")</f>
        <v>187436.81000000006</v>
      </c>
      <c r="H3764" s="50">
        <v>187436.81</v>
      </c>
    </row>
    <row r="3765" spans="1:9" ht="12.75">
      <c r="A3765" s="64"/>
      <c r="B3765" s="14" t="s">
        <v>878</v>
      </c>
      <c r="C3765" s="8">
        <v>3300040</v>
      </c>
      <c r="D3765" s="42"/>
      <c r="E3765" s="23"/>
      <c r="F3765" s="23"/>
      <c r="G3765" s="79"/>
      <c r="H3765" s="71"/>
      <c r="I3765" s="9">
        <v>3101783.36</v>
      </c>
    </row>
    <row r="3766" spans="1:9" ht="12.75">
      <c r="A3766" s="64"/>
      <c r="B3766" s="14" t="s">
        <v>877</v>
      </c>
      <c r="C3766" s="8"/>
      <c r="D3766" s="43">
        <f>SUM(D3759:D3764)</f>
        <v>3300040</v>
      </c>
      <c r="E3766" s="21">
        <f>SUM(E3759:E3764)</f>
        <v>3101783.36</v>
      </c>
      <c r="F3766" s="21"/>
      <c r="G3766" s="80">
        <f>SUM(G3759:G3764)</f>
        <v>198256.64000000013</v>
      </c>
      <c r="H3766" s="72">
        <f>SUM(H3759:H3764)</f>
        <v>198256.63999999998</v>
      </c>
      <c r="I3766" s="9"/>
    </row>
    <row r="3767" spans="1:9" ht="12.75">
      <c r="A3767" s="64"/>
      <c r="B3767" s="14" t="s">
        <v>879</v>
      </c>
      <c r="C3767" s="8">
        <v>121605000</v>
      </c>
      <c r="D3767" s="42"/>
      <c r="E3767" s="23"/>
      <c r="F3767" s="23"/>
      <c r="G3767" s="79"/>
      <c r="H3767" s="71"/>
      <c r="I3767" s="9">
        <v>117577450.33</v>
      </c>
    </row>
    <row r="3768" spans="1:8" ht="12.75">
      <c r="A3768" s="64"/>
      <c r="B3768" s="14" t="s">
        <v>880</v>
      </c>
      <c r="C3768" s="8"/>
      <c r="D3768" s="41"/>
      <c r="E3768" s="9"/>
      <c r="F3768" s="9"/>
      <c r="G3768" s="78"/>
      <c r="H3768" s="50"/>
    </row>
    <row r="3769" spans="1:8" ht="12.75">
      <c r="A3769" s="64"/>
      <c r="B3769" s="14" t="s">
        <v>869</v>
      </c>
      <c r="C3769" s="8"/>
      <c r="D3769" s="43">
        <f>D3682+D3710+D3742+D3753+D3766</f>
        <v>121605000</v>
      </c>
      <c r="E3769" s="21">
        <f>E3682+E3710+E3742+E3753+E3766</f>
        <v>117577450.32999998</v>
      </c>
      <c r="F3769" s="21">
        <f>F3682+F3710+F3742+F3753+F3766</f>
        <v>192360.1299999999</v>
      </c>
      <c r="G3769" s="80">
        <f>G3682+G3710+G3742+G3753+G3766</f>
        <v>4219909.800000001</v>
      </c>
      <c r="H3769" s="72">
        <f>H3682+H3710+H3742+H3753+H3766</f>
        <v>4027549.6700000004</v>
      </c>
    </row>
    <row r="3770" spans="1:8" ht="12.75">
      <c r="A3770" s="64"/>
      <c r="B3770" s="15" t="s">
        <v>1265</v>
      </c>
      <c r="C3770" s="8"/>
      <c r="D3770" s="41"/>
      <c r="E3770" s="9"/>
      <c r="F3770" s="56" t="str">
        <f>IF(E3769&gt;D3769,E3769-D3769," ")</f>
        <v> </v>
      </c>
      <c r="G3770" s="82">
        <f>IF(D3769&gt;E3769,D3769-E3769," ")</f>
        <v>4027549.6700000167</v>
      </c>
      <c r="H3770" s="50">
        <f>F3769-G3769</f>
        <v>-4027549.670000001</v>
      </c>
    </row>
    <row r="3771" spans="1:8" ht="12.75">
      <c r="A3771" s="64"/>
      <c r="B3771" s="7"/>
      <c r="C3771" s="8"/>
      <c r="D3771" s="41"/>
      <c r="E3771" s="9"/>
      <c r="F3771" s="9"/>
      <c r="G3771" s="78"/>
      <c r="H3771" s="50"/>
    </row>
    <row r="3772" spans="1:8" ht="12.75">
      <c r="A3772" s="64"/>
      <c r="B3772" s="17" t="s">
        <v>881</v>
      </c>
      <c r="C3772" s="8"/>
      <c r="D3772" s="41"/>
      <c r="E3772" s="9"/>
      <c r="F3772" s="9"/>
      <c r="G3772" s="78"/>
      <c r="H3772" s="50"/>
    </row>
    <row r="3773" spans="1:8" ht="12.75">
      <c r="A3773" s="64"/>
      <c r="B3773" s="17" t="s">
        <v>882</v>
      </c>
      <c r="C3773" s="8"/>
      <c r="D3773" s="41"/>
      <c r="E3773" s="9"/>
      <c r="F3773" s="9"/>
      <c r="G3773" s="78"/>
      <c r="H3773" s="50"/>
    </row>
    <row r="3774" spans="1:8" ht="12.75">
      <c r="A3774" s="64"/>
      <c r="B3774" s="7"/>
      <c r="C3774" s="8"/>
      <c r="D3774" s="41"/>
      <c r="E3774" s="9"/>
      <c r="F3774" s="9"/>
      <c r="G3774" s="78"/>
      <c r="H3774" s="50"/>
    </row>
    <row r="3775" spans="1:8" ht="12.75">
      <c r="A3775" s="64"/>
      <c r="B3775" s="17" t="s">
        <v>438</v>
      </c>
      <c r="C3775" s="8"/>
      <c r="D3775" s="41"/>
      <c r="E3775" s="9"/>
      <c r="F3775" s="9"/>
      <c r="G3775" s="78"/>
      <c r="H3775" s="50"/>
    </row>
    <row r="3776" spans="1:8" ht="12.75">
      <c r="A3776" s="64"/>
      <c r="B3776" s="7"/>
      <c r="C3776" s="8"/>
      <c r="D3776" s="41"/>
      <c r="E3776" s="9"/>
      <c r="F3776" s="9"/>
      <c r="G3776" s="78"/>
      <c r="H3776" s="50"/>
    </row>
    <row r="3777" spans="1:8" ht="12.75">
      <c r="A3777" s="64"/>
      <c r="B3777" s="17" t="s">
        <v>1263</v>
      </c>
      <c r="C3777" s="8"/>
      <c r="D3777" s="41"/>
      <c r="E3777" s="9"/>
      <c r="F3777" s="9"/>
      <c r="G3777" s="78"/>
      <c r="H3777" s="50"/>
    </row>
    <row r="3778" spans="1:8" ht="12.75">
      <c r="A3778" s="66" t="s">
        <v>263</v>
      </c>
      <c r="B3778" s="7" t="s">
        <v>534</v>
      </c>
      <c r="C3778" s="8">
        <v>77420000</v>
      </c>
      <c r="D3778" s="41">
        <v>76070000</v>
      </c>
      <c r="E3778" s="9">
        <v>75824082.18</v>
      </c>
      <c r="F3778" s="46" t="str">
        <f>IF(E3778&gt;D3778,E3778-D3778," ")</f>
        <v> </v>
      </c>
      <c r="G3778" s="47">
        <f>IF(D3778&gt;E3778,D3778-E3778," ")</f>
        <v>245917.81999999285</v>
      </c>
      <c r="H3778" s="50">
        <v>245917.82</v>
      </c>
    </row>
    <row r="3779" spans="1:8" ht="12.75">
      <c r="A3779" s="66"/>
      <c r="B3779" s="15" t="s">
        <v>601</v>
      </c>
      <c r="C3779" s="8"/>
      <c r="D3779" s="44">
        <f>SUM(D3778)</f>
        <v>76070000</v>
      </c>
      <c r="E3779" s="22">
        <f>SUM(E3778)</f>
        <v>75824082.18</v>
      </c>
      <c r="F3779" s="22"/>
      <c r="G3779" s="61">
        <f>SUM(G3778)</f>
        <v>245917.81999999285</v>
      </c>
      <c r="H3779" s="50">
        <f>SUM(H3778)</f>
        <v>245917.82</v>
      </c>
    </row>
    <row r="3780" spans="2:8" ht="12.75">
      <c r="B3780" s="3"/>
      <c r="C3780" s="1"/>
      <c r="D3780" s="45"/>
      <c r="E3780" s="4"/>
      <c r="F3780" s="4"/>
      <c r="G3780" s="4"/>
      <c r="H3780" s="50"/>
    </row>
    <row r="3781" spans="1:8" ht="12.75">
      <c r="A3781" s="66"/>
      <c r="B3781" s="7"/>
      <c r="C3781" s="8"/>
      <c r="D3781" s="41"/>
      <c r="E3781" s="9"/>
      <c r="F3781" s="9"/>
      <c r="G3781" s="78"/>
      <c r="H3781" s="50"/>
    </row>
    <row r="3782" spans="1:8" ht="12.75">
      <c r="A3782" s="66"/>
      <c r="B3782" s="17" t="s">
        <v>881</v>
      </c>
      <c r="C3782" s="8"/>
      <c r="D3782" s="41"/>
      <c r="E3782" s="9"/>
      <c r="F3782" s="9"/>
      <c r="G3782" s="78"/>
      <c r="H3782" s="50"/>
    </row>
    <row r="3783" spans="1:8" ht="12.75">
      <c r="A3783" s="66"/>
      <c r="B3783" s="17" t="s">
        <v>694</v>
      </c>
      <c r="C3783" s="8"/>
      <c r="D3783" s="41"/>
      <c r="E3783" s="9"/>
      <c r="F3783" s="9"/>
      <c r="G3783" s="78"/>
      <c r="H3783" s="50"/>
    </row>
    <row r="3784" spans="1:8" ht="12.75">
      <c r="A3784" s="66"/>
      <c r="B3784" s="7"/>
      <c r="C3784" s="8"/>
      <c r="D3784" s="41"/>
      <c r="E3784" s="9"/>
      <c r="F3784" s="9"/>
      <c r="G3784" s="78"/>
      <c r="H3784" s="50"/>
    </row>
    <row r="3785" spans="1:8" ht="12.75">
      <c r="A3785" s="66"/>
      <c r="B3785" s="17" t="s">
        <v>1455</v>
      </c>
      <c r="C3785" s="8"/>
      <c r="D3785" s="41"/>
      <c r="E3785" s="9"/>
      <c r="F3785" s="9"/>
      <c r="G3785" s="78"/>
      <c r="H3785" s="50"/>
    </row>
    <row r="3786" spans="1:8" ht="12.75">
      <c r="A3786" s="66"/>
      <c r="B3786" s="17"/>
      <c r="C3786" s="8"/>
      <c r="D3786" s="41"/>
      <c r="E3786" s="9"/>
      <c r="F3786" s="9"/>
      <c r="G3786" s="78"/>
      <c r="H3786" s="50"/>
    </row>
    <row r="3787" spans="1:8" ht="12.75">
      <c r="A3787" s="66"/>
      <c r="B3787" s="15" t="s">
        <v>598</v>
      </c>
      <c r="C3787" s="8"/>
      <c r="D3787" s="41">
        <f>D3779</f>
        <v>76070000</v>
      </c>
      <c r="E3787" s="9">
        <f>E3779</f>
        <v>75824082.18</v>
      </c>
      <c r="F3787" s="9"/>
      <c r="G3787" s="78">
        <f>G3779</f>
        <v>245917.81999999285</v>
      </c>
      <c r="H3787" s="50">
        <f>H3779</f>
        <v>245917.82</v>
      </c>
    </row>
    <row r="3788" spans="1:8" ht="12.75">
      <c r="A3788" s="66"/>
      <c r="B3788" s="17"/>
      <c r="C3788" s="8"/>
      <c r="D3788" s="41"/>
      <c r="E3788" s="9"/>
      <c r="F3788" s="9"/>
      <c r="G3788" s="78"/>
      <c r="H3788" s="50"/>
    </row>
    <row r="3789" spans="1:8" ht="12.75">
      <c r="A3789" s="66"/>
      <c r="B3789" s="17" t="s">
        <v>1264</v>
      </c>
      <c r="C3789" s="8"/>
      <c r="D3789" s="41"/>
      <c r="E3789" s="9"/>
      <c r="F3789" s="9"/>
      <c r="G3789" s="78"/>
      <c r="H3789" s="50"/>
    </row>
    <row r="3790" spans="1:8" ht="12.75">
      <c r="A3790" s="66" t="s">
        <v>264</v>
      </c>
      <c r="B3790" s="7" t="s">
        <v>554</v>
      </c>
      <c r="C3790" s="8">
        <v>199000</v>
      </c>
      <c r="D3790" s="41">
        <v>599000</v>
      </c>
      <c r="E3790" s="9">
        <v>564696.72</v>
      </c>
      <c r="F3790" s="46" t="str">
        <f aca="true" t="shared" si="224" ref="F3790:F3835">IF(E3790&gt;D3790,E3790-D3790," ")</f>
        <v> </v>
      </c>
      <c r="G3790" s="47">
        <f aca="true" t="shared" si="225" ref="G3790:G3835">IF(D3790&gt;E3790,D3790-E3790," ")</f>
        <v>34303.28000000003</v>
      </c>
      <c r="H3790" s="50">
        <v>34303.28</v>
      </c>
    </row>
    <row r="3791" spans="1:8" ht="12.75">
      <c r="A3791" s="67" t="s">
        <v>536</v>
      </c>
      <c r="B3791" s="7" t="s">
        <v>555</v>
      </c>
      <c r="C3791" s="8">
        <v>11360000</v>
      </c>
      <c r="D3791" s="41">
        <v>11360000</v>
      </c>
      <c r="E3791" s="9">
        <v>12099171.99</v>
      </c>
      <c r="F3791" s="46">
        <f t="shared" si="224"/>
        <v>739171.9900000002</v>
      </c>
      <c r="G3791" s="47" t="str">
        <f t="shared" si="225"/>
        <v> </v>
      </c>
      <c r="H3791" s="50">
        <v>-739171.99</v>
      </c>
    </row>
    <row r="3792" spans="1:8" ht="12.75">
      <c r="A3792" s="67" t="s">
        <v>538</v>
      </c>
      <c r="B3792" s="7" t="s">
        <v>579</v>
      </c>
      <c r="C3792" s="8">
        <v>70000</v>
      </c>
      <c r="D3792" s="41">
        <v>70000</v>
      </c>
      <c r="E3792" s="9">
        <v>70000</v>
      </c>
      <c r="F3792" s="46" t="str">
        <f t="shared" si="224"/>
        <v> </v>
      </c>
      <c r="G3792" s="47" t="str">
        <f t="shared" si="225"/>
        <v> </v>
      </c>
      <c r="H3792" s="50">
        <v>0</v>
      </c>
    </row>
    <row r="3793" spans="1:8" ht="12.75">
      <c r="A3793" s="67" t="s">
        <v>1370</v>
      </c>
      <c r="B3793" s="7" t="s">
        <v>1381</v>
      </c>
      <c r="C3793" s="8"/>
      <c r="D3793" s="41"/>
      <c r="E3793" s="9"/>
      <c r="F3793" s="46" t="str">
        <f t="shared" si="224"/>
        <v> </v>
      </c>
      <c r="G3793" s="47" t="str">
        <f t="shared" si="225"/>
        <v> </v>
      </c>
      <c r="H3793" s="50"/>
    </row>
    <row r="3794" spans="1:8" ht="12.75">
      <c r="A3794" s="66"/>
      <c r="B3794" s="7" t="s">
        <v>1380</v>
      </c>
      <c r="C3794" s="8">
        <v>2400000</v>
      </c>
      <c r="D3794" s="41">
        <v>2400000</v>
      </c>
      <c r="E3794" s="9">
        <v>2338971</v>
      </c>
      <c r="F3794" s="46" t="str">
        <f t="shared" si="224"/>
        <v> </v>
      </c>
      <c r="G3794" s="47">
        <f t="shared" si="225"/>
        <v>61029</v>
      </c>
      <c r="H3794" s="50">
        <v>61029</v>
      </c>
    </row>
    <row r="3795" spans="1:8" ht="12.75">
      <c r="A3795" s="67" t="s">
        <v>539</v>
      </c>
      <c r="B3795" s="7" t="s">
        <v>556</v>
      </c>
      <c r="C3795" s="8">
        <v>1700000</v>
      </c>
      <c r="D3795" s="41">
        <v>4500000</v>
      </c>
      <c r="E3795" s="9">
        <v>6442470.02</v>
      </c>
      <c r="F3795" s="46">
        <f t="shared" si="224"/>
        <v>1942470.0199999996</v>
      </c>
      <c r="G3795" s="47" t="str">
        <f t="shared" si="225"/>
        <v> </v>
      </c>
      <c r="H3795" s="50">
        <v>-1942470.02</v>
      </c>
    </row>
    <row r="3796" spans="1:8" ht="12.75">
      <c r="A3796" s="67" t="s">
        <v>265</v>
      </c>
      <c r="B3796" s="7" t="s">
        <v>266</v>
      </c>
      <c r="C3796" s="8"/>
      <c r="D3796" s="41"/>
      <c r="E3796" s="9"/>
      <c r="F3796" s="46" t="str">
        <f t="shared" si="224"/>
        <v> </v>
      </c>
      <c r="G3796" s="47" t="str">
        <f t="shared" si="225"/>
        <v> </v>
      </c>
      <c r="H3796" s="50"/>
    </row>
    <row r="3797" spans="1:8" ht="12.75">
      <c r="A3797" s="67"/>
      <c r="B3797" s="7" t="s">
        <v>267</v>
      </c>
      <c r="C3797" s="8">
        <v>600000</v>
      </c>
      <c r="D3797" s="41">
        <v>550000</v>
      </c>
      <c r="E3797" s="9">
        <v>144863.01</v>
      </c>
      <c r="F3797" s="46" t="str">
        <f t="shared" si="224"/>
        <v> </v>
      </c>
      <c r="G3797" s="47">
        <f t="shared" si="225"/>
        <v>405136.99</v>
      </c>
      <c r="H3797" s="50">
        <v>405136.99</v>
      </c>
    </row>
    <row r="3798" spans="1:8" ht="12.75">
      <c r="A3798" s="67" t="s">
        <v>540</v>
      </c>
      <c r="B3798" s="7" t="s">
        <v>557</v>
      </c>
      <c r="C3798" s="8">
        <v>1500000</v>
      </c>
      <c r="D3798" s="41">
        <v>2300000</v>
      </c>
      <c r="E3798" s="9">
        <v>2286143.37</v>
      </c>
      <c r="F3798" s="46" t="str">
        <f t="shared" si="224"/>
        <v> </v>
      </c>
      <c r="G3798" s="47">
        <f t="shared" si="225"/>
        <v>13856.629999999888</v>
      </c>
      <c r="H3798" s="50">
        <v>13856.63</v>
      </c>
    </row>
    <row r="3799" spans="1:8" ht="12.75">
      <c r="A3799" s="67" t="s">
        <v>541</v>
      </c>
      <c r="B3799" s="7" t="s">
        <v>558</v>
      </c>
      <c r="C3799" s="8">
        <v>2600000</v>
      </c>
      <c r="D3799" s="41">
        <v>3500000</v>
      </c>
      <c r="E3799" s="9">
        <v>3499408.31</v>
      </c>
      <c r="F3799" s="46" t="str">
        <f t="shared" si="224"/>
        <v> </v>
      </c>
      <c r="G3799" s="47">
        <f t="shared" si="225"/>
        <v>591.6899999999441</v>
      </c>
      <c r="H3799" s="50">
        <v>591.69</v>
      </c>
    </row>
    <row r="3800" spans="1:8" ht="12.75">
      <c r="A3800" s="67" t="s">
        <v>577</v>
      </c>
      <c r="B3800" s="7" t="s">
        <v>580</v>
      </c>
      <c r="C3800" s="8">
        <v>9500000</v>
      </c>
      <c r="D3800" s="41">
        <v>10150000</v>
      </c>
      <c r="E3800" s="9">
        <v>10099553.6</v>
      </c>
      <c r="F3800" s="46" t="str">
        <f t="shared" si="224"/>
        <v> </v>
      </c>
      <c r="G3800" s="47">
        <f t="shared" si="225"/>
        <v>50446.40000000037</v>
      </c>
      <c r="H3800" s="50">
        <v>50446.4</v>
      </c>
    </row>
    <row r="3801" spans="1:8" ht="12.75">
      <c r="A3801" s="67" t="s">
        <v>542</v>
      </c>
      <c r="B3801" s="7" t="s">
        <v>581</v>
      </c>
      <c r="C3801" s="8">
        <v>14000000</v>
      </c>
      <c r="D3801" s="41">
        <v>20000000</v>
      </c>
      <c r="E3801" s="9">
        <v>19998647.65</v>
      </c>
      <c r="F3801" s="46" t="str">
        <f t="shared" si="224"/>
        <v> </v>
      </c>
      <c r="G3801" s="47">
        <f t="shared" si="225"/>
        <v>1352.3500000014901</v>
      </c>
      <c r="H3801" s="50">
        <v>1352.35</v>
      </c>
    </row>
    <row r="3802" spans="1:8" ht="12.75">
      <c r="A3802" s="67" t="s">
        <v>543</v>
      </c>
      <c r="B3802" s="7" t="s">
        <v>559</v>
      </c>
      <c r="C3802" s="8">
        <v>400000</v>
      </c>
      <c r="D3802" s="41">
        <v>500000</v>
      </c>
      <c r="E3802" s="9">
        <v>481454.83</v>
      </c>
      <c r="F3802" s="46" t="str">
        <f t="shared" si="224"/>
        <v> </v>
      </c>
      <c r="G3802" s="47">
        <f t="shared" si="225"/>
        <v>18545.169999999984</v>
      </c>
      <c r="H3802" s="50">
        <v>18545.17</v>
      </c>
    </row>
    <row r="3803" spans="1:8" ht="12.75">
      <c r="A3803" s="67" t="s">
        <v>544</v>
      </c>
      <c r="B3803" s="7" t="s">
        <v>1353</v>
      </c>
      <c r="C3803" s="8"/>
      <c r="D3803" s="41"/>
      <c r="E3803" s="9"/>
      <c r="F3803" s="46" t="str">
        <f t="shared" si="224"/>
        <v> </v>
      </c>
      <c r="G3803" s="47" t="str">
        <f t="shared" si="225"/>
        <v> </v>
      </c>
      <c r="H3803" s="50"/>
    </row>
    <row r="3804" spans="1:8" ht="12.75">
      <c r="A3804" s="66"/>
      <c r="B3804" s="7" t="s">
        <v>790</v>
      </c>
      <c r="C3804" s="8">
        <v>700000</v>
      </c>
      <c r="D3804" s="41">
        <v>700000</v>
      </c>
      <c r="E3804" s="9">
        <v>699908.43</v>
      </c>
      <c r="F3804" s="46" t="str">
        <f t="shared" si="224"/>
        <v> </v>
      </c>
      <c r="G3804" s="47">
        <f t="shared" si="225"/>
        <v>91.56999999994878</v>
      </c>
      <c r="H3804" s="50">
        <v>91.57</v>
      </c>
    </row>
    <row r="3805" spans="1:8" ht="12.75">
      <c r="A3805" s="67" t="s">
        <v>578</v>
      </c>
      <c r="B3805" s="7" t="s">
        <v>560</v>
      </c>
      <c r="C3805" s="8">
        <v>800000</v>
      </c>
      <c r="D3805" s="41">
        <v>800000</v>
      </c>
      <c r="E3805" s="9">
        <v>386962.17</v>
      </c>
      <c r="F3805" s="46" t="str">
        <f t="shared" si="224"/>
        <v> </v>
      </c>
      <c r="G3805" s="47">
        <f t="shared" si="225"/>
        <v>413037.83</v>
      </c>
      <c r="H3805" s="50">
        <v>413037.83</v>
      </c>
    </row>
    <row r="3806" spans="1:8" ht="12.75">
      <c r="A3806" s="67" t="s">
        <v>545</v>
      </c>
      <c r="B3806" s="7" t="s">
        <v>561</v>
      </c>
      <c r="C3806" s="8">
        <v>6000000</v>
      </c>
      <c r="D3806" s="41">
        <v>3000000</v>
      </c>
      <c r="E3806" s="9">
        <v>2899790.38</v>
      </c>
      <c r="F3806" s="46" t="str">
        <f t="shared" si="224"/>
        <v> </v>
      </c>
      <c r="G3806" s="47">
        <f t="shared" si="225"/>
        <v>100209.62000000011</v>
      </c>
      <c r="H3806" s="50">
        <v>100209.62</v>
      </c>
    </row>
    <row r="3807" spans="1:8" ht="12.75">
      <c r="A3807" s="67" t="s">
        <v>546</v>
      </c>
      <c r="B3807" s="7" t="s">
        <v>562</v>
      </c>
      <c r="C3807" s="8">
        <v>2000000</v>
      </c>
      <c r="D3807" s="41">
        <v>2975000</v>
      </c>
      <c r="E3807" s="9">
        <v>2935381.5</v>
      </c>
      <c r="F3807" s="46" t="str">
        <f t="shared" si="224"/>
        <v> </v>
      </c>
      <c r="G3807" s="47">
        <f t="shared" si="225"/>
        <v>39618.5</v>
      </c>
      <c r="H3807" s="50">
        <v>39618.5</v>
      </c>
    </row>
    <row r="3808" spans="1:8" ht="12.75">
      <c r="A3808" s="67" t="s">
        <v>547</v>
      </c>
      <c r="B3808" s="7" t="s">
        <v>563</v>
      </c>
      <c r="C3808" s="8">
        <v>150000</v>
      </c>
      <c r="D3808" s="41">
        <v>150000</v>
      </c>
      <c r="E3808" s="9">
        <v>85492</v>
      </c>
      <c r="F3808" s="46" t="str">
        <f t="shared" si="224"/>
        <v> </v>
      </c>
      <c r="G3808" s="47">
        <f t="shared" si="225"/>
        <v>64508</v>
      </c>
      <c r="H3808" s="50">
        <v>64508</v>
      </c>
    </row>
    <row r="3809" spans="1:8" ht="12.75">
      <c r="A3809" s="67" t="s">
        <v>548</v>
      </c>
      <c r="B3809" s="7" t="s">
        <v>564</v>
      </c>
      <c r="C3809" s="8">
        <v>400000</v>
      </c>
      <c r="D3809" s="41">
        <v>400000</v>
      </c>
      <c r="E3809" s="9">
        <v>394671.52</v>
      </c>
      <c r="F3809" s="46" t="str">
        <f t="shared" si="224"/>
        <v> </v>
      </c>
      <c r="G3809" s="47">
        <f t="shared" si="225"/>
        <v>5328.479999999981</v>
      </c>
      <c r="H3809" s="50">
        <v>5328.48</v>
      </c>
    </row>
    <row r="3810" spans="1:8" ht="12.75">
      <c r="A3810" s="67" t="s">
        <v>549</v>
      </c>
      <c r="B3810" s="7" t="s">
        <v>565</v>
      </c>
      <c r="C3810" s="8">
        <v>500000</v>
      </c>
      <c r="D3810" s="41">
        <v>700000</v>
      </c>
      <c r="E3810" s="9">
        <v>646535.5</v>
      </c>
      <c r="F3810" s="46" t="str">
        <f t="shared" si="224"/>
        <v> </v>
      </c>
      <c r="G3810" s="47">
        <f t="shared" si="225"/>
        <v>53464.5</v>
      </c>
      <c r="H3810" s="50">
        <v>53464.5</v>
      </c>
    </row>
    <row r="3811" spans="1:8" ht="12.75">
      <c r="A3811" s="67" t="s">
        <v>757</v>
      </c>
      <c r="B3811" s="7" t="s">
        <v>268</v>
      </c>
      <c r="C3811" s="8"/>
      <c r="D3811" s="41"/>
      <c r="E3811" s="9"/>
      <c r="F3811" s="46" t="str">
        <f t="shared" si="224"/>
        <v> </v>
      </c>
      <c r="G3811" s="47" t="str">
        <f t="shared" si="225"/>
        <v> </v>
      </c>
      <c r="H3811" s="50"/>
    </row>
    <row r="3812" spans="1:8" ht="12.75">
      <c r="A3812" s="67"/>
      <c r="B3812" s="7" t="s">
        <v>269</v>
      </c>
      <c r="C3812" s="8">
        <v>400000000</v>
      </c>
      <c r="D3812" s="41">
        <v>425350000</v>
      </c>
      <c r="E3812" s="9">
        <v>479204553.29</v>
      </c>
      <c r="F3812" s="46">
        <f t="shared" si="224"/>
        <v>53854553.29000002</v>
      </c>
      <c r="G3812" s="47" t="str">
        <f t="shared" si="225"/>
        <v> </v>
      </c>
      <c r="H3812" s="50">
        <v>-53854553.29</v>
      </c>
    </row>
    <row r="3813" spans="1:8" ht="12.75">
      <c r="A3813" s="67" t="s">
        <v>588</v>
      </c>
      <c r="B3813" s="7" t="s">
        <v>270</v>
      </c>
      <c r="C3813" s="8">
        <v>500000</v>
      </c>
      <c r="D3813" s="41">
        <v>600000</v>
      </c>
      <c r="E3813" s="9">
        <v>596434.75</v>
      </c>
      <c r="F3813" s="46" t="str">
        <f t="shared" si="224"/>
        <v> </v>
      </c>
      <c r="G3813" s="47">
        <f t="shared" si="225"/>
        <v>3565.25</v>
      </c>
      <c r="H3813" s="50">
        <v>3565.25</v>
      </c>
    </row>
    <row r="3814" spans="1:8" ht="12.75">
      <c r="A3814" s="67" t="s">
        <v>862</v>
      </c>
      <c r="B3814" s="7" t="s">
        <v>864</v>
      </c>
      <c r="C3814" s="8">
        <v>200000</v>
      </c>
      <c r="D3814" s="41">
        <v>200000</v>
      </c>
      <c r="E3814" s="9">
        <v>135660.95</v>
      </c>
      <c r="F3814" s="46" t="str">
        <f t="shared" si="224"/>
        <v> </v>
      </c>
      <c r="G3814" s="47">
        <f t="shared" si="225"/>
        <v>64339.04999999999</v>
      </c>
      <c r="H3814" s="50">
        <v>64339.05</v>
      </c>
    </row>
    <row r="3815" spans="1:8" ht="12.75">
      <c r="A3815" s="67" t="s">
        <v>271</v>
      </c>
      <c r="B3815" s="7" t="s">
        <v>272</v>
      </c>
      <c r="C3815" s="8"/>
      <c r="D3815" s="41"/>
      <c r="E3815" s="9"/>
      <c r="F3815" s="46" t="str">
        <f t="shared" si="224"/>
        <v> </v>
      </c>
      <c r="G3815" s="47" t="str">
        <f t="shared" si="225"/>
        <v> </v>
      </c>
      <c r="H3815" s="50"/>
    </row>
    <row r="3816" spans="1:8" ht="12.75">
      <c r="A3816" s="67"/>
      <c r="B3816" s="7" t="s">
        <v>273</v>
      </c>
      <c r="C3816" s="8">
        <v>10000000</v>
      </c>
      <c r="D3816" s="41">
        <v>850000</v>
      </c>
      <c r="E3816" s="9">
        <v>162221.35</v>
      </c>
      <c r="F3816" s="46" t="str">
        <f t="shared" si="224"/>
        <v> </v>
      </c>
      <c r="G3816" s="47">
        <f t="shared" si="225"/>
        <v>687778.65</v>
      </c>
      <c r="H3816" s="50">
        <v>687778.65</v>
      </c>
    </row>
    <row r="3817" spans="1:8" ht="12.75">
      <c r="A3817" s="67" t="s">
        <v>274</v>
      </c>
      <c r="B3817" s="7" t="s">
        <v>1778</v>
      </c>
      <c r="C3817" s="8">
        <v>6000000</v>
      </c>
      <c r="D3817" s="41">
        <v>5200000</v>
      </c>
      <c r="E3817" s="9">
        <v>3060521.4</v>
      </c>
      <c r="F3817" s="46" t="str">
        <f t="shared" si="224"/>
        <v> </v>
      </c>
      <c r="G3817" s="47">
        <f t="shared" si="225"/>
        <v>2139478.6</v>
      </c>
      <c r="H3817" s="50">
        <v>2139478.6</v>
      </c>
    </row>
    <row r="3818" spans="1:8" ht="12.75">
      <c r="A3818" s="67" t="s">
        <v>552</v>
      </c>
      <c r="B3818" s="7" t="s">
        <v>582</v>
      </c>
      <c r="C3818" s="8">
        <v>650000</v>
      </c>
      <c r="D3818" s="41">
        <v>1100000</v>
      </c>
      <c r="E3818" s="9">
        <v>1083137.25</v>
      </c>
      <c r="F3818" s="46" t="str">
        <f t="shared" si="224"/>
        <v> </v>
      </c>
      <c r="G3818" s="47">
        <f t="shared" si="225"/>
        <v>16862.75</v>
      </c>
      <c r="H3818" s="50">
        <v>16862.75</v>
      </c>
    </row>
    <row r="3819" spans="1:8" ht="12.75">
      <c r="A3819" s="67" t="s">
        <v>276</v>
      </c>
      <c r="B3819" s="7" t="s">
        <v>277</v>
      </c>
      <c r="C3819" s="8"/>
      <c r="D3819" s="41"/>
      <c r="E3819" s="9"/>
      <c r="F3819" s="46" t="str">
        <f t="shared" si="224"/>
        <v> </v>
      </c>
      <c r="G3819" s="47" t="str">
        <f t="shared" si="225"/>
        <v> </v>
      </c>
      <c r="H3819" s="50"/>
    </row>
    <row r="3820" spans="1:8" ht="12.75">
      <c r="A3820" s="67"/>
      <c r="B3820" s="7" t="s">
        <v>1307</v>
      </c>
      <c r="C3820" s="8">
        <v>1700000</v>
      </c>
      <c r="D3820" s="41"/>
      <c r="E3820" s="9"/>
      <c r="F3820" s="46"/>
      <c r="G3820" s="47"/>
      <c r="H3820" s="50">
        <v>27991</v>
      </c>
    </row>
    <row r="3821" spans="1:8" ht="12.75">
      <c r="A3821" s="67"/>
      <c r="B3821" s="7" t="s">
        <v>1308</v>
      </c>
      <c r="C3821" s="8"/>
      <c r="D3821" s="41">
        <v>2300000</v>
      </c>
      <c r="E3821" s="9">
        <v>2272009</v>
      </c>
      <c r="F3821" s="46" t="str">
        <f>IF(E3821&gt;D3821,E3821-D3821," ")</f>
        <v> </v>
      </c>
      <c r="G3821" s="47">
        <f>IF(D3821&gt;E3821,D3821-E3821," ")</f>
        <v>27991</v>
      </c>
      <c r="H3821" s="50"/>
    </row>
    <row r="3822" spans="1:8" ht="12.75">
      <c r="A3822" s="67" t="s">
        <v>553</v>
      </c>
      <c r="B3822" s="7" t="s">
        <v>568</v>
      </c>
      <c r="C3822" s="8">
        <v>1800000</v>
      </c>
      <c r="D3822" s="41">
        <v>1800000</v>
      </c>
      <c r="E3822" s="9">
        <v>1780295.01</v>
      </c>
      <c r="F3822" s="46" t="str">
        <f t="shared" si="224"/>
        <v> </v>
      </c>
      <c r="G3822" s="47">
        <f t="shared" si="225"/>
        <v>19704.98999999999</v>
      </c>
      <c r="H3822" s="50">
        <v>19704.99</v>
      </c>
    </row>
    <row r="3823" spans="1:8" ht="12.75">
      <c r="A3823" s="67" t="s">
        <v>278</v>
      </c>
      <c r="B3823" s="7" t="s">
        <v>279</v>
      </c>
      <c r="C3823" s="8">
        <v>1000000</v>
      </c>
      <c r="D3823" s="41">
        <v>740000</v>
      </c>
      <c r="E3823" s="9">
        <v>69772.5</v>
      </c>
      <c r="F3823" s="46" t="str">
        <f t="shared" si="224"/>
        <v> </v>
      </c>
      <c r="G3823" s="47">
        <f t="shared" si="225"/>
        <v>670227.5</v>
      </c>
      <c r="H3823" s="50">
        <v>670227.5</v>
      </c>
    </row>
    <row r="3824" spans="1:8" ht="12.75">
      <c r="A3824" s="67" t="s">
        <v>280</v>
      </c>
      <c r="B3824" s="7" t="s">
        <v>281</v>
      </c>
      <c r="C3824" s="8">
        <v>11000000</v>
      </c>
      <c r="D3824" s="41">
        <v>4425000</v>
      </c>
      <c r="E3824" s="9">
        <v>4088580.62</v>
      </c>
      <c r="F3824" s="46" t="str">
        <f t="shared" si="224"/>
        <v> </v>
      </c>
      <c r="G3824" s="47">
        <f t="shared" si="225"/>
        <v>336419.3799999999</v>
      </c>
      <c r="H3824" s="50">
        <v>336419.38</v>
      </c>
    </row>
    <row r="3825" spans="1:8" ht="12.75">
      <c r="A3825" s="67" t="s">
        <v>282</v>
      </c>
      <c r="B3825" s="7" t="s">
        <v>283</v>
      </c>
      <c r="C3825" s="8">
        <v>1000000</v>
      </c>
      <c r="D3825" s="41">
        <v>500000</v>
      </c>
      <c r="E3825" s="9">
        <v>10000</v>
      </c>
      <c r="F3825" s="46" t="str">
        <f t="shared" si="224"/>
        <v> </v>
      </c>
      <c r="G3825" s="47">
        <f t="shared" si="225"/>
        <v>490000</v>
      </c>
      <c r="H3825" s="50">
        <v>490000</v>
      </c>
    </row>
    <row r="3826" spans="1:8" ht="12.75">
      <c r="A3826" s="67" t="s">
        <v>284</v>
      </c>
      <c r="B3826" s="7" t="s">
        <v>285</v>
      </c>
      <c r="C3826" s="8">
        <v>2200000</v>
      </c>
      <c r="D3826" s="41">
        <v>2200000</v>
      </c>
      <c r="E3826" s="9">
        <v>1720473</v>
      </c>
      <c r="F3826" s="46" t="str">
        <f t="shared" si="224"/>
        <v> </v>
      </c>
      <c r="G3826" s="47">
        <f t="shared" si="225"/>
        <v>479527</v>
      </c>
      <c r="H3826" s="50">
        <v>479527</v>
      </c>
    </row>
    <row r="3827" spans="1:8" ht="12.75">
      <c r="A3827" s="67" t="s">
        <v>286</v>
      </c>
      <c r="B3827" s="7" t="s">
        <v>287</v>
      </c>
      <c r="C3827" s="8">
        <v>1000000</v>
      </c>
      <c r="D3827" s="41">
        <v>1000000</v>
      </c>
      <c r="E3827" s="9">
        <v>677335</v>
      </c>
      <c r="F3827" s="46" t="str">
        <f t="shared" si="224"/>
        <v> </v>
      </c>
      <c r="G3827" s="47">
        <f t="shared" si="225"/>
        <v>322665</v>
      </c>
      <c r="H3827" s="50">
        <v>322665</v>
      </c>
    </row>
    <row r="3828" spans="1:8" ht="12.75">
      <c r="A3828" s="67" t="s">
        <v>288</v>
      </c>
      <c r="B3828" s="7" t="s">
        <v>289</v>
      </c>
      <c r="C3828" s="8">
        <v>75000000</v>
      </c>
      <c r="D3828" s="41">
        <v>75000000</v>
      </c>
      <c r="E3828" s="9">
        <v>74899583.47</v>
      </c>
      <c r="F3828" s="46" t="str">
        <f t="shared" si="224"/>
        <v> </v>
      </c>
      <c r="G3828" s="47">
        <f t="shared" si="225"/>
        <v>100416.53000000119</v>
      </c>
      <c r="H3828" s="50">
        <v>100416.53</v>
      </c>
    </row>
    <row r="3829" spans="1:8" ht="12.75">
      <c r="A3829" s="67" t="s">
        <v>222</v>
      </c>
      <c r="B3829" s="7" t="s">
        <v>290</v>
      </c>
      <c r="C3829" s="8">
        <v>7100000</v>
      </c>
      <c r="D3829" s="41">
        <v>7100000</v>
      </c>
      <c r="E3829" s="9">
        <v>7100000</v>
      </c>
      <c r="F3829" s="46" t="str">
        <f t="shared" si="224"/>
        <v> </v>
      </c>
      <c r="G3829" s="47" t="str">
        <f t="shared" si="225"/>
        <v> </v>
      </c>
      <c r="H3829" s="50">
        <v>0</v>
      </c>
    </row>
    <row r="3830" spans="1:8" ht="12.75">
      <c r="A3830" s="67" t="s">
        <v>291</v>
      </c>
      <c r="B3830" s="7" t="s">
        <v>292</v>
      </c>
      <c r="C3830" s="8">
        <v>1000000</v>
      </c>
      <c r="D3830" s="41">
        <v>1000000</v>
      </c>
      <c r="E3830" s="9">
        <v>1000000</v>
      </c>
      <c r="F3830" s="46" t="str">
        <f t="shared" si="224"/>
        <v> </v>
      </c>
      <c r="G3830" s="47" t="str">
        <f t="shared" si="225"/>
        <v> </v>
      </c>
      <c r="H3830" s="50">
        <v>0</v>
      </c>
    </row>
    <row r="3831" spans="1:8" ht="12.75">
      <c r="A3831" s="67" t="s">
        <v>993</v>
      </c>
      <c r="B3831" s="7" t="s">
        <v>293</v>
      </c>
      <c r="C3831" s="8"/>
      <c r="D3831" s="41"/>
      <c r="E3831" s="9"/>
      <c r="F3831" s="46" t="str">
        <f t="shared" si="224"/>
        <v> </v>
      </c>
      <c r="G3831" s="47" t="str">
        <f t="shared" si="225"/>
        <v> </v>
      </c>
      <c r="H3831" s="50"/>
    </row>
    <row r="3832" spans="1:8" ht="12.75">
      <c r="A3832" s="67"/>
      <c r="B3832" s="7" t="s">
        <v>294</v>
      </c>
      <c r="C3832" s="8">
        <v>77000000</v>
      </c>
      <c r="D3832" s="41">
        <v>87000000</v>
      </c>
      <c r="E3832" s="9">
        <v>87000000</v>
      </c>
      <c r="F3832" s="46" t="str">
        <f t="shared" si="224"/>
        <v> </v>
      </c>
      <c r="G3832" s="47" t="str">
        <f t="shared" si="225"/>
        <v> </v>
      </c>
      <c r="H3832" s="50">
        <v>0</v>
      </c>
    </row>
    <row r="3833" spans="1:8" ht="12.75">
      <c r="A3833" s="67" t="s">
        <v>591</v>
      </c>
      <c r="B3833" s="7" t="s">
        <v>1029</v>
      </c>
      <c r="C3833" s="8">
        <v>12800000</v>
      </c>
      <c r="D3833" s="41">
        <v>12800000</v>
      </c>
      <c r="E3833" s="9">
        <v>11645000</v>
      </c>
      <c r="F3833" s="46" t="str">
        <f t="shared" si="224"/>
        <v> </v>
      </c>
      <c r="G3833" s="47">
        <f t="shared" si="225"/>
        <v>1155000</v>
      </c>
      <c r="H3833" s="50">
        <v>1155000</v>
      </c>
    </row>
    <row r="3834" spans="1:8" ht="12.75">
      <c r="A3834" s="67" t="s">
        <v>295</v>
      </c>
      <c r="B3834" s="7" t="s">
        <v>296</v>
      </c>
      <c r="C3834" s="8"/>
      <c r="D3834" s="41"/>
      <c r="E3834" s="9"/>
      <c r="F3834" s="46" t="str">
        <f t="shared" si="224"/>
        <v> </v>
      </c>
      <c r="G3834" s="47" t="str">
        <f t="shared" si="225"/>
        <v> </v>
      </c>
      <c r="H3834" s="50"/>
    </row>
    <row r="3835" spans="1:8" ht="12.75">
      <c r="A3835" s="2"/>
      <c r="B3835" s="7" t="s">
        <v>297</v>
      </c>
      <c r="C3835" s="8">
        <v>28000000</v>
      </c>
      <c r="D3835" s="41">
        <v>28260000</v>
      </c>
      <c r="E3835" s="9">
        <v>34245704.85</v>
      </c>
      <c r="F3835" s="46">
        <f t="shared" si="224"/>
        <v>5985704.8500000015</v>
      </c>
      <c r="G3835" s="47" t="str">
        <f t="shared" si="225"/>
        <v> </v>
      </c>
      <c r="H3835" s="50">
        <v>-5985704.85</v>
      </c>
    </row>
    <row r="3836" spans="1:8" ht="12.75">
      <c r="A3836" s="2"/>
      <c r="B3836" s="15" t="s">
        <v>601</v>
      </c>
      <c r="C3836" s="8"/>
      <c r="D3836" s="44">
        <f>SUM(D3787:D3835)</f>
        <v>798149000</v>
      </c>
      <c r="E3836" s="22">
        <f>SUM(E3787:E3835)</f>
        <v>852649486.6200001</v>
      </c>
      <c r="F3836" s="22">
        <f>SUM(F3787:F3835)</f>
        <v>62521900.15000002</v>
      </c>
      <c r="G3836" s="61">
        <f>SUM(G3787:G3835)</f>
        <v>8021413.529999997</v>
      </c>
      <c r="H3836" s="50">
        <f>SUM(H3787:H3835)</f>
        <v>-54500486.62</v>
      </c>
    </row>
    <row r="3837" spans="1:8" ht="12.75">
      <c r="A3837" s="2"/>
      <c r="B3837" s="3"/>
      <c r="C3837" s="1"/>
      <c r="D3837" s="45"/>
      <c r="E3837" s="4"/>
      <c r="F3837" s="4"/>
      <c r="G3837" s="4"/>
      <c r="H3837" s="50"/>
    </row>
    <row r="3838" spans="1:8" ht="7.5" customHeight="1">
      <c r="A3838" s="2"/>
      <c r="B3838" s="7"/>
      <c r="C3838" s="8"/>
      <c r="D3838" s="41"/>
      <c r="E3838" s="9"/>
      <c r="F3838" s="9"/>
      <c r="G3838" s="78"/>
      <c r="H3838" s="50"/>
    </row>
    <row r="3839" spans="1:8" ht="12.75">
      <c r="A3839" s="2"/>
      <c r="B3839" s="17" t="s">
        <v>881</v>
      </c>
      <c r="C3839" s="8"/>
      <c r="D3839" s="41"/>
      <c r="E3839" s="9"/>
      <c r="F3839" s="9"/>
      <c r="G3839" s="78"/>
      <c r="H3839" s="50"/>
    </row>
    <row r="3840" spans="1:8" ht="12.75">
      <c r="A3840" s="2"/>
      <c r="B3840" s="17" t="s">
        <v>694</v>
      </c>
      <c r="C3840" s="8"/>
      <c r="D3840" s="41"/>
      <c r="E3840" s="9"/>
      <c r="F3840" s="9"/>
      <c r="G3840" s="78"/>
      <c r="H3840" s="50"/>
    </row>
    <row r="3841" spans="1:8" ht="7.5" customHeight="1">
      <c r="A3841" s="2"/>
      <c r="B3841" s="7"/>
      <c r="C3841" s="8"/>
      <c r="D3841" s="41"/>
      <c r="E3841" s="9"/>
      <c r="F3841" s="9"/>
      <c r="G3841" s="78"/>
      <c r="H3841" s="50"/>
    </row>
    <row r="3842" spans="1:8" ht="12.75">
      <c r="A3842" s="2"/>
      <c r="B3842" s="17" t="s">
        <v>1455</v>
      </c>
      <c r="C3842" s="8"/>
      <c r="D3842" s="41"/>
      <c r="E3842" s="9"/>
      <c r="F3842" s="9"/>
      <c r="G3842" s="78"/>
      <c r="H3842" s="50"/>
    </row>
    <row r="3843" spans="1:8" ht="7.5" customHeight="1">
      <c r="A3843" s="2"/>
      <c r="B3843" s="17"/>
      <c r="C3843" s="8"/>
      <c r="D3843" s="41"/>
      <c r="E3843" s="9"/>
      <c r="F3843" s="9"/>
      <c r="G3843" s="78"/>
      <c r="H3843" s="50"/>
    </row>
    <row r="3844" spans="1:8" ht="12.75">
      <c r="A3844" s="2"/>
      <c r="B3844" s="15" t="s">
        <v>598</v>
      </c>
      <c r="C3844" s="8"/>
      <c r="D3844" s="41">
        <f>D3836</f>
        <v>798149000</v>
      </c>
      <c r="E3844" s="9">
        <f>E3836</f>
        <v>852649486.6200001</v>
      </c>
      <c r="F3844" s="9">
        <f>F3836</f>
        <v>62521900.15000002</v>
      </c>
      <c r="G3844" s="78">
        <f>G3836</f>
        <v>8021413.529999997</v>
      </c>
      <c r="H3844" s="50">
        <f>H3836</f>
        <v>-54500486.62</v>
      </c>
    </row>
    <row r="3845" spans="1:8" ht="12.75">
      <c r="A3845" s="2"/>
      <c r="B3845" s="15"/>
      <c r="C3845" s="8"/>
      <c r="D3845" s="41"/>
      <c r="E3845" s="9"/>
      <c r="F3845" s="9"/>
      <c r="G3845" s="78"/>
      <c r="H3845" s="50"/>
    </row>
    <row r="3846" spans="1:8" ht="12.75">
      <c r="A3846" s="2"/>
      <c r="B3846" s="17" t="s">
        <v>599</v>
      </c>
      <c r="C3846" s="8"/>
      <c r="D3846" s="41"/>
      <c r="E3846" s="9"/>
      <c r="F3846" s="9"/>
      <c r="G3846" s="78"/>
      <c r="H3846" s="50"/>
    </row>
    <row r="3847" spans="1:8" ht="12.75">
      <c r="A3847" s="66" t="s">
        <v>695</v>
      </c>
      <c r="B3847" s="7" t="s">
        <v>1779</v>
      </c>
      <c r="C3847" s="8"/>
      <c r="D3847" s="41"/>
      <c r="E3847" s="9"/>
      <c r="F3847" s="9"/>
      <c r="G3847" s="78"/>
      <c r="H3847" s="50"/>
    </row>
    <row r="3848" spans="1:8" ht="12.75">
      <c r="A3848" s="2"/>
      <c r="B3848" s="7" t="s">
        <v>298</v>
      </c>
      <c r="C3848" s="8">
        <v>630000</v>
      </c>
      <c r="D3848" s="41">
        <v>630000</v>
      </c>
      <c r="E3848" s="9">
        <v>630000</v>
      </c>
      <c r="F3848" s="46" t="str">
        <f>IF(E3848&gt;D3848,E3848-D3848," ")</f>
        <v> </v>
      </c>
      <c r="G3848" s="47" t="str">
        <f>IF(D3848&gt;E3848,D3848-E3848," ")</f>
        <v> </v>
      </c>
      <c r="H3848" s="50">
        <v>0</v>
      </c>
    </row>
    <row r="3849" spans="1:8" ht="12.75">
      <c r="A3849" s="27" t="s">
        <v>299</v>
      </c>
      <c r="B3849" s="7" t="s">
        <v>1309</v>
      </c>
      <c r="C3849" s="8"/>
      <c r="D3849" s="41"/>
      <c r="E3849" s="9"/>
      <c r="F3849" s="46" t="str">
        <f>IF(E3849&gt;D3849,E3849-D3849," ")</f>
        <v> </v>
      </c>
      <c r="G3849" s="47" t="str">
        <f>IF(D3849&gt;E3849,D3849-E3849," ")</f>
        <v> </v>
      </c>
      <c r="H3849" s="50"/>
    </row>
    <row r="3850" spans="1:8" ht="12.75">
      <c r="A3850" s="66"/>
      <c r="B3850" s="7" t="s">
        <v>300</v>
      </c>
      <c r="C3850" s="8">
        <v>500000</v>
      </c>
      <c r="D3850" s="41">
        <v>500000</v>
      </c>
      <c r="E3850" s="9">
        <v>500000</v>
      </c>
      <c r="F3850" s="46" t="str">
        <f>IF(E3850&gt;D3850,E3850-D3850," ")</f>
        <v> </v>
      </c>
      <c r="G3850" s="47" t="str">
        <f>IF(D3850&gt;E3850,D3850-E3850," ")</f>
        <v> </v>
      </c>
      <c r="H3850" s="50">
        <v>0</v>
      </c>
    </row>
    <row r="3851" spans="1:8" ht="12.75">
      <c r="A3851" s="67" t="s">
        <v>592</v>
      </c>
      <c r="B3851" s="7" t="s">
        <v>1340</v>
      </c>
      <c r="C3851" s="8"/>
      <c r="D3851" s="41"/>
      <c r="E3851" s="9"/>
      <c r="F3851" s="46" t="str">
        <f>IF(E3851&gt;D3851,E3851-D3851," ")</f>
        <v> </v>
      </c>
      <c r="G3851" s="47" t="str">
        <f>IF(D3851&gt;E3851,D3851-E3851," ")</f>
        <v> </v>
      </c>
      <c r="H3851" s="50"/>
    </row>
    <row r="3852" spans="1:8" ht="12.75">
      <c r="A3852" s="66"/>
      <c r="B3852" s="7" t="s">
        <v>859</v>
      </c>
      <c r="C3852" s="8">
        <v>5300000</v>
      </c>
      <c r="D3852" s="41">
        <v>4300000</v>
      </c>
      <c r="E3852" s="9">
        <v>4099435.22</v>
      </c>
      <c r="F3852" s="46" t="str">
        <f>IF(E3852&gt;D3852,E3852-D3852," ")</f>
        <v> </v>
      </c>
      <c r="G3852" s="47">
        <f>IF(D3852&gt;E3852,D3852-E3852," ")</f>
        <v>200564.7799999998</v>
      </c>
      <c r="H3852" s="50">
        <v>200564.78</v>
      </c>
    </row>
    <row r="3853" spans="1:9" ht="12.75">
      <c r="A3853" s="66"/>
      <c r="B3853" s="14" t="s">
        <v>439</v>
      </c>
      <c r="C3853" s="8">
        <v>776679000</v>
      </c>
      <c r="D3853" s="44">
        <f>SUM(D3844:D3852)</f>
        <v>803579000</v>
      </c>
      <c r="E3853" s="22">
        <f>SUM(E3844:E3852)</f>
        <v>857878921.8400002</v>
      </c>
      <c r="F3853" s="22">
        <f>SUM(F3844:F3852)</f>
        <v>62521900.15000002</v>
      </c>
      <c r="G3853" s="61">
        <f>SUM(G3844:G3852)</f>
        <v>8221978.309999997</v>
      </c>
      <c r="H3853" s="73">
        <f>SUM(H3844:H3852)</f>
        <v>-54299921.839999996</v>
      </c>
      <c r="I3853" s="9">
        <v>857878921.84</v>
      </c>
    </row>
    <row r="3854" spans="1:8" ht="12.75">
      <c r="A3854" s="66"/>
      <c r="B3854" s="7"/>
      <c r="C3854" s="8"/>
      <c r="D3854" s="41"/>
      <c r="E3854" s="9"/>
      <c r="F3854" s="9"/>
      <c r="G3854" s="78"/>
      <c r="H3854" s="50"/>
    </row>
    <row r="3855" spans="1:8" ht="12.75">
      <c r="A3855" s="66"/>
      <c r="B3855" s="17" t="s">
        <v>883</v>
      </c>
      <c r="C3855" s="8"/>
      <c r="D3855" s="41"/>
      <c r="E3855" s="9"/>
      <c r="F3855" s="9"/>
      <c r="G3855" s="78"/>
      <c r="H3855" s="50"/>
    </row>
    <row r="3856" spans="1:8" ht="12.75">
      <c r="A3856" s="66"/>
      <c r="B3856" s="17" t="s">
        <v>884</v>
      </c>
      <c r="C3856" s="8"/>
      <c r="D3856" s="41"/>
      <c r="E3856" s="9"/>
      <c r="F3856" s="9"/>
      <c r="G3856" s="78"/>
      <c r="H3856" s="50"/>
    </row>
    <row r="3857" spans="1:8" ht="12.75">
      <c r="A3857" s="66"/>
      <c r="B3857" s="14"/>
      <c r="C3857" s="8"/>
      <c r="D3857" s="41"/>
      <c r="E3857" s="9"/>
      <c r="F3857" s="9"/>
      <c r="G3857" s="78"/>
      <c r="H3857" s="50"/>
    </row>
    <row r="3858" spans="1:8" ht="12.75">
      <c r="A3858" s="66"/>
      <c r="B3858" s="17" t="s">
        <v>1263</v>
      </c>
      <c r="C3858" s="8"/>
      <c r="D3858" s="41"/>
      <c r="E3858" s="9"/>
      <c r="F3858" s="9"/>
      <c r="G3858" s="78"/>
      <c r="H3858" s="50"/>
    </row>
    <row r="3859" spans="1:8" ht="12.75">
      <c r="A3859" s="66" t="s">
        <v>301</v>
      </c>
      <c r="B3859" s="7" t="s">
        <v>534</v>
      </c>
      <c r="C3859" s="8">
        <v>427670200</v>
      </c>
      <c r="D3859" s="41">
        <v>432620200</v>
      </c>
      <c r="E3859" s="9">
        <v>427596894.89</v>
      </c>
      <c r="F3859" s="46" t="str">
        <f>IF(E3859&gt;D3859,E3859-D3859," ")</f>
        <v> </v>
      </c>
      <c r="G3859" s="47">
        <f>IF(D3859&gt;E3859,D3859-E3859," ")</f>
        <v>5023305.110000014</v>
      </c>
      <c r="H3859" s="50">
        <v>5023305.11</v>
      </c>
    </row>
    <row r="3860" spans="1:8" ht="12.75">
      <c r="A3860" s="66"/>
      <c r="B3860" s="7"/>
      <c r="C3860" s="8"/>
      <c r="D3860" s="41"/>
      <c r="E3860" s="9"/>
      <c r="F3860" s="9"/>
      <c r="G3860" s="78"/>
      <c r="H3860" s="50"/>
    </row>
    <row r="3861" spans="1:8" ht="12.75">
      <c r="A3861" s="66"/>
      <c r="B3861" s="17" t="s">
        <v>1264</v>
      </c>
      <c r="C3861" s="8"/>
      <c r="D3861" s="41"/>
      <c r="E3861" s="9"/>
      <c r="F3861" s="9"/>
      <c r="G3861" s="78"/>
      <c r="H3861" s="50"/>
    </row>
    <row r="3862" spans="1:8" ht="12.75">
      <c r="A3862" s="66" t="s">
        <v>302</v>
      </c>
      <c r="B3862" s="7" t="s">
        <v>554</v>
      </c>
      <c r="C3862" s="8">
        <v>4500000</v>
      </c>
      <c r="D3862" s="41">
        <v>4500000</v>
      </c>
      <c r="E3862" s="9">
        <v>8251577.91</v>
      </c>
      <c r="F3862" s="46">
        <f aca="true" t="shared" si="226" ref="F3862:F3884">IF(E3862&gt;D3862,E3862-D3862," ")</f>
        <v>3751577.91</v>
      </c>
      <c r="G3862" s="47" t="str">
        <f aca="true" t="shared" si="227" ref="G3862:G3884">IF(D3862&gt;E3862,D3862-E3862," ")</f>
        <v> </v>
      </c>
      <c r="H3862" s="50">
        <v>-3751577.91</v>
      </c>
    </row>
    <row r="3863" spans="1:8" ht="12.75">
      <c r="A3863" s="67" t="s">
        <v>536</v>
      </c>
      <c r="B3863" s="7" t="s">
        <v>555</v>
      </c>
      <c r="C3863" s="8">
        <v>34000000</v>
      </c>
      <c r="D3863" s="41">
        <v>34000000</v>
      </c>
      <c r="E3863" s="9">
        <v>37625054.84</v>
      </c>
      <c r="F3863" s="46">
        <f t="shared" si="226"/>
        <v>3625054.8400000036</v>
      </c>
      <c r="G3863" s="47" t="str">
        <f t="shared" si="227"/>
        <v> </v>
      </c>
      <c r="H3863" s="50">
        <v>-3625054.84</v>
      </c>
    </row>
    <row r="3864" spans="1:8" ht="12.75">
      <c r="A3864" s="67" t="s">
        <v>538</v>
      </c>
      <c r="B3864" s="7" t="s">
        <v>579</v>
      </c>
      <c r="C3864" s="8">
        <v>115000</v>
      </c>
      <c r="D3864" s="41">
        <v>115000</v>
      </c>
      <c r="E3864" s="9">
        <v>62450</v>
      </c>
      <c r="F3864" s="46" t="str">
        <f t="shared" si="226"/>
        <v> </v>
      </c>
      <c r="G3864" s="47">
        <f t="shared" si="227"/>
        <v>52550</v>
      </c>
      <c r="H3864" s="50">
        <v>52550</v>
      </c>
    </row>
    <row r="3865" spans="1:8" ht="12.75">
      <c r="A3865" s="67" t="s">
        <v>539</v>
      </c>
      <c r="B3865" s="7" t="s">
        <v>556</v>
      </c>
      <c r="C3865" s="8">
        <v>8000000</v>
      </c>
      <c r="D3865" s="41">
        <v>13000000</v>
      </c>
      <c r="E3865" s="9">
        <v>33990646.71</v>
      </c>
      <c r="F3865" s="46">
        <f t="shared" si="226"/>
        <v>20990646.71</v>
      </c>
      <c r="G3865" s="47" t="str">
        <f t="shared" si="227"/>
        <v> </v>
      </c>
      <c r="H3865" s="50">
        <v>-20990646.71</v>
      </c>
    </row>
    <row r="3866" spans="1:8" ht="12.75">
      <c r="A3866" s="67" t="s">
        <v>265</v>
      </c>
      <c r="B3866" s="7" t="s">
        <v>266</v>
      </c>
      <c r="C3866" s="8"/>
      <c r="D3866" s="41"/>
      <c r="E3866" s="9"/>
      <c r="F3866" s="46" t="str">
        <f t="shared" si="226"/>
        <v> </v>
      </c>
      <c r="G3866" s="47" t="str">
        <f t="shared" si="227"/>
        <v> </v>
      </c>
      <c r="H3866" s="50"/>
    </row>
    <row r="3867" spans="1:8" ht="12.75">
      <c r="A3867" s="2"/>
      <c r="B3867" s="7" t="s">
        <v>267</v>
      </c>
      <c r="C3867" s="8">
        <v>1250000</v>
      </c>
      <c r="D3867" s="41">
        <v>1300000</v>
      </c>
      <c r="E3867" s="9">
        <v>1272780.79</v>
      </c>
      <c r="F3867" s="46" t="str">
        <f t="shared" si="226"/>
        <v> </v>
      </c>
      <c r="G3867" s="47">
        <f t="shared" si="227"/>
        <v>27219.209999999963</v>
      </c>
      <c r="H3867" s="50">
        <v>27219.21</v>
      </c>
    </row>
    <row r="3868" spans="1:8" ht="12.75">
      <c r="A3868" s="67" t="s">
        <v>540</v>
      </c>
      <c r="B3868" s="7" t="s">
        <v>557</v>
      </c>
      <c r="C3868" s="8">
        <v>500000</v>
      </c>
      <c r="D3868" s="41">
        <v>675000</v>
      </c>
      <c r="E3868" s="9">
        <v>669931.22</v>
      </c>
      <c r="F3868" s="46" t="str">
        <f t="shared" si="226"/>
        <v> </v>
      </c>
      <c r="G3868" s="47">
        <f t="shared" si="227"/>
        <v>5068.780000000028</v>
      </c>
      <c r="H3868" s="50">
        <v>5068.78</v>
      </c>
    </row>
    <row r="3869" spans="1:8" ht="12.75">
      <c r="A3869" s="67" t="s">
        <v>541</v>
      </c>
      <c r="B3869" s="7" t="s">
        <v>558</v>
      </c>
      <c r="C3869" s="8">
        <v>2500000</v>
      </c>
      <c r="D3869" s="41">
        <v>2800000</v>
      </c>
      <c r="E3869" s="9">
        <v>3080643.51</v>
      </c>
      <c r="F3869" s="46">
        <f t="shared" si="226"/>
        <v>280643.5099999998</v>
      </c>
      <c r="G3869" s="47" t="str">
        <f t="shared" si="227"/>
        <v> </v>
      </c>
      <c r="H3869" s="50">
        <v>-280643.51</v>
      </c>
    </row>
    <row r="3870" spans="1:8" ht="12.75">
      <c r="A3870" s="67" t="s">
        <v>577</v>
      </c>
      <c r="B3870" s="7" t="s">
        <v>580</v>
      </c>
      <c r="C3870" s="8">
        <v>1800000</v>
      </c>
      <c r="D3870" s="41">
        <v>1955000</v>
      </c>
      <c r="E3870" s="9">
        <v>1950545.5</v>
      </c>
      <c r="F3870" s="46" t="str">
        <f t="shared" si="226"/>
        <v> </v>
      </c>
      <c r="G3870" s="47">
        <f t="shared" si="227"/>
        <v>4454.5</v>
      </c>
      <c r="H3870" s="50">
        <v>4454.5</v>
      </c>
    </row>
    <row r="3871" spans="1:8" ht="12.75">
      <c r="A3871" s="67" t="s">
        <v>543</v>
      </c>
      <c r="B3871" s="7" t="s">
        <v>559</v>
      </c>
      <c r="C3871" s="8">
        <v>500000</v>
      </c>
      <c r="D3871" s="41">
        <v>800000</v>
      </c>
      <c r="E3871" s="9">
        <v>1048241.5</v>
      </c>
      <c r="F3871" s="46">
        <f t="shared" si="226"/>
        <v>248241.5</v>
      </c>
      <c r="G3871" s="47" t="str">
        <f t="shared" si="227"/>
        <v> </v>
      </c>
      <c r="H3871" s="50">
        <v>-248241.5</v>
      </c>
    </row>
    <row r="3872" spans="1:8" ht="12.75">
      <c r="A3872" s="67" t="s">
        <v>544</v>
      </c>
      <c r="B3872" s="7" t="s">
        <v>1353</v>
      </c>
      <c r="C3872" s="8"/>
      <c r="D3872" s="41"/>
      <c r="E3872" s="9"/>
      <c r="F3872" s="46" t="str">
        <f t="shared" si="226"/>
        <v> </v>
      </c>
      <c r="G3872" s="47" t="str">
        <f t="shared" si="227"/>
        <v> </v>
      </c>
      <c r="H3872" s="50"/>
    </row>
    <row r="3873" spans="1:8" ht="12.75">
      <c r="A3873" s="2"/>
      <c r="B3873" s="7" t="s">
        <v>790</v>
      </c>
      <c r="C3873" s="8">
        <v>4500000</v>
      </c>
      <c r="D3873" s="41">
        <v>4500000</v>
      </c>
      <c r="E3873" s="9">
        <v>5834932.03</v>
      </c>
      <c r="F3873" s="46">
        <f t="shared" si="226"/>
        <v>1334932.0300000003</v>
      </c>
      <c r="G3873" s="47" t="str">
        <f t="shared" si="227"/>
        <v> </v>
      </c>
      <c r="H3873" s="50">
        <v>-1334932.03</v>
      </c>
    </row>
    <row r="3874" spans="1:8" ht="12.75">
      <c r="A3874" s="67" t="s">
        <v>546</v>
      </c>
      <c r="B3874" s="7" t="s">
        <v>562</v>
      </c>
      <c r="C3874" s="8">
        <v>6200000</v>
      </c>
      <c r="D3874" s="41">
        <v>6200000</v>
      </c>
      <c r="E3874" s="9">
        <v>6821594</v>
      </c>
      <c r="F3874" s="46">
        <f t="shared" si="226"/>
        <v>621594</v>
      </c>
      <c r="G3874" s="47" t="str">
        <f t="shared" si="227"/>
        <v> </v>
      </c>
      <c r="H3874" s="50">
        <v>-621594</v>
      </c>
    </row>
    <row r="3875" spans="1:8" ht="12.75">
      <c r="A3875" s="67" t="s">
        <v>547</v>
      </c>
      <c r="B3875" s="7" t="s">
        <v>563</v>
      </c>
      <c r="C3875" s="8">
        <v>5500000</v>
      </c>
      <c r="D3875" s="41">
        <v>5800000</v>
      </c>
      <c r="E3875" s="9">
        <v>5952328.37</v>
      </c>
      <c r="F3875" s="46">
        <f t="shared" si="226"/>
        <v>152328.3700000001</v>
      </c>
      <c r="G3875" s="47" t="str">
        <f t="shared" si="227"/>
        <v> </v>
      </c>
      <c r="H3875" s="50">
        <v>-152328.37</v>
      </c>
    </row>
    <row r="3876" spans="1:8" ht="12.75">
      <c r="A3876" s="67" t="s">
        <v>548</v>
      </c>
      <c r="B3876" s="7" t="s">
        <v>564</v>
      </c>
      <c r="C3876" s="8">
        <v>20000</v>
      </c>
      <c r="D3876" s="41">
        <v>40000</v>
      </c>
      <c r="E3876" s="9">
        <v>35935</v>
      </c>
      <c r="F3876" s="46" t="str">
        <f t="shared" si="226"/>
        <v> </v>
      </c>
      <c r="G3876" s="47">
        <f t="shared" si="227"/>
        <v>4065</v>
      </c>
      <c r="H3876" s="50">
        <v>4065</v>
      </c>
    </row>
    <row r="3877" spans="1:8" ht="12.75">
      <c r="A3877" s="67" t="s">
        <v>549</v>
      </c>
      <c r="B3877" s="7" t="s">
        <v>565</v>
      </c>
      <c r="C3877" s="8">
        <v>4800000</v>
      </c>
      <c r="D3877" s="41">
        <v>4900000</v>
      </c>
      <c r="E3877" s="9">
        <v>6618942</v>
      </c>
      <c r="F3877" s="46">
        <f t="shared" si="226"/>
        <v>1718942</v>
      </c>
      <c r="G3877" s="47" t="str">
        <f t="shared" si="227"/>
        <v> </v>
      </c>
      <c r="H3877" s="50">
        <v>-1718942</v>
      </c>
    </row>
    <row r="3878" spans="1:8" ht="12.75">
      <c r="A3878" s="67" t="s">
        <v>813</v>
      </c>
      <c r="B3878" s="7" t="s">
        <v>303</v>
      </c>
      <c r="C3878" s="8">
        <v>18800000</v>
      </c>
      <c r="D3878" s="41">
        <v>18800000</v>
      </c>
      <c r="E3878" s="9">
        <v>25769120.81</v>
      </c>
      <c r="F3878" s="46">
        <f t="shared" si="226"/>
        <v>6969120.809999999</v>
      </c>
      <c r="G3878" s="47" t="str">
        <f t="shared" si="227"/>
        <v> </v>
      </c>
      <c r="H3878" s="50">
        <v>-6969120.81</v>
      </c>
    </row>
    <row r="3879" spans="1:8" ht="12.75">
      <c r="A3879" s="67" t="s">
        <v>304</v>
      </c>
      <c r="B3879" s="7" t="s">
        <v>305</v>
      </c>
      <c r="C3879" s="8">
        <v>2300000</v>
      </c>
      <c r="D3879" s="41">
        <v>2600000</v>
      </c>
      <c r="E3879" s="9">
        <v>2557127.1</v>
      </c>
      <c r="F3879" s="46" t="str">
        <f t="shared" si="226"/>
        <v> </v>
      </c>
      <c r="G3879" s="47">
        <f t="shared" si="227"/>
        <v>42872.89999999991</v>
      </c>
      <c r="H3879" s="50">
        <v>42872.9</v>
      </c>
    </row>
    <row r="3880" spans="1:8" ht="12.75">
      <c r="A3880" s="67" t="s">
        <v>306</v>
      </c>
      <c r="B3880" s="7" t="s">
        <v>307</v>
      </c>
      <c r="C3880" s="8">
        <v>7800000</v>
      </c>
      <c r="D3880" s="41">
        <v>7800000</v>
      </c>
      <c r="E3880" s="9">
        <v>9103942.99</v>
      </c>
      <c r="F3880" s="46">
        <f t="shared" si="226"/>
        <v>1303942.9900000002</v>
      </c>
      <c r="G3880" s="47" t="str">
        <f t="shared" si="227"/>
        <v> </v>
      </c>
      <c r="H3880" s="50">
        <v>-1303942.99</v>
      </c>
    </row>
    <row r="3881" spans="1:8" ht="12.75">
      <c r="A3881" s="67" t="s">
        <v>588</v>
      </c>
      <c r="B3881" s="7" t="s">
        <v>270</v>
      </c>
      <c r="C3881" s="8">
        <v>4100000</v>
      </c>
      <c r="D3881" s="41">
        <v>4100000</v>
      </c>
      <c r="E3881" s="9">
        <v>3886347.88</v>
      </c>
      <c r="F3881" s="46" t="str">
        <f t="shared" si="226"/>
        <v> </v>
      </c>
      <c r="G3881" s="47">
        <f t="shared" si="227"/>
        <v>213652.1200000001</v>
      </c>
      <c r="H3881" s="50">
        <v>213652.12</v>
      </c>
    </row>
    <row r="3882" spans="1:8" ht="12.75">
      <c r="A3882" s="67" t="s">
        <v>552</v>
      </c>
      <c r="B3882" s="7" t="s">
        <v>582</v>
      </c>
      <c r="C3882" s="8">
        <v>100000</v>
      </c>
      <c r="D3882" s="41">
        <v>150000</v>
      </c>
      <c r="E3882" s="9">
        <v>131959.25</v>
      </c>
      <c r="F3882" s="46" t="str">
        <f t="shared" si="226"/>
        <v> </v>
      </c>
      <c r="G3882" s="47">
        <f t="shared" si="227"/>
        <v>18040.75</v>
      </c>
      <c r="H3882" s="50">
        <v>18040.75</v>
      </c>
    </row>
    <row r="3883" spans="1:8" ht="12.75">
      <c r="A3883" s="67" t="s">
        <v>553</v>
      </c>
      <c r="B3883" s="7" t="s">
        <v>568</v>
      </c>
      <c r="C3883" s="8">
        <v>500000</v>
      </c>
      <c r="D3883" s="41">
        <v>800000</v>
      </c>
      <c r="E3883" s="9">
        <v>792937.28</v>
      </c>
      <c r="F3883" s="46" t="str">
        <f t="shared" si="226"/>
        <v> </v>
      </c>
      <c r="G3883" s="47">
        <f t="shared" si="227"/>
        <v>7062.719999999972</v>
      </c>
      <c r="H3883" s="50">
        <v>7062.72</v>
      </c>
    </row>
    <row r="3884" spans="1:8" ht="12.75">
      <c r="A3884" s="67" t="s">
        <v>1327</v>
      </c>
      <c r="B3884" s="7" t="s">
        <v>1347</v>
      </c>
      <c r="C3884" s="8">
        <v>115000</v>
      </c>
      <c r="D3884" s="41">
        <v>115000</v>
      </c>
      <c r="E3884" s="9">
        <v>96916.52</v>
      </c>
      <c r="F3884" s="46" t="str">
        <f t="shared" si="226"/>
        <v> </v>
      </c>
      <c r="G3884" s="47">
        <f t="shared" si="227"/>
        <v>18083.479999999996</v>
      </c>
      <c r="H3884" s="50">
        <v>18083.48</v>
      </c>
    </row>
    <row r="3885" spans="1:9" ht="12.75">
      <c r="A3885" s="66"/>
      <c r="B3885" s="14" t="s">
        <v>889</v>
      </c>
      <c r="C3885" s="8">
        <v>535570200</v>
      </c>
      <c r="D3885" s="42"/>
      <c r="E3885" s="23"/>
      <c r="F3885" s="23"/>
      <c r="G3885" s="79"/>
      <c r="H3885" s="71"/>
      <c r="I3885" s="9">
        <v>583150850.1</v>
      </c>
    </row>
    <row r="3886" spans="1:8" ht="12.75">
      <c r="A3886" s="66"/>
      <c r="B3886" s="14" t="s">
        <v>885</v>
      </c>
      <c r="C3886" s="8"/>
      <c r="D3886" s="43">
        <f>SUM(D3859:D3884)</f>
        <v>547570200</v>
      </c>
      <c r="E3886" s="21">
        <f>SUM(E3859:E3884)</f>
        <v>583150850.0999999</v>
      </c>
      <c r="F3886" s="21">
        <f>SUM(F3859:F3884)</f>
        <v>40997024.67000001</v>
      </c>
      <c r="G3886" s="80">
        <f>SUM(G3859:G3884)</f>
        <v>5416374.570000015</v>
      </c>
      <c r="H3886" s="72">
        <f>SUM(H3859:H3884)</f>
        <v>-35580650.10000002</v>
      </c>
    </row>
    <row r="3887" spans="1:8" ht="12.75">
      <c r="A3887" s="66"/>
      <c r="B3887" s="14"/>
      <c r="C3887" s="8"/>
      <c r="D3887" s="41"/>
      <c r="E3887" s="9"/>
      <c r="F3887" s="9"/>
      <c r="G3887" s="78"/>
      <c r="H3887" s="50"/>
    </row>
    <row r="3888" spans="1:8" ht="12.75">
      <c r="A3888" s="66"/>
      <c r="B3888" s="17" t="s">
        <v>886</v>
      </c>
      <c r="C3888" s="8"/>
      <c r="D3888" s="41"/>
      <c r="E3888" s="9"/>
      <c r="F3888" s="9"/>
      <c r="G3888" s="78"/>
      <c r="H3888" s="50"/>
    </row>
    <row r="3889" spans="1:8" ht="12.75">
      <c r="A3889" s="66"/>
      <c r="B3889" s="17" t="s">
        <v>887</v>
      </c>
      <c r="C3889" s="8"/>
      <c r="D3889" s="41"/>
      <c r="E3889" s="9"/>
      <c r="F3889" s="9"/>
      <c r="G3889" s="78"/>
      <c r="H3889" s="50"/>
    </row>
    <row r="3890" spans="1:8" ht="12.75">
      <c r="A3890" s="64"/>
      <c r="B3890" s="17" t="s">
        <v>888</v>
      </c>
      <c r="C3890" s="8"/>
      <c r="D3890" s="41"/>
      <c r="E3890" s="9"/>
      <c r="F3890" s="9"/>
      <c r="G3890" s="78"/>
      <c r="H3890" s="50"/>
    </row>
    <row r="3891" spans="1:8" ht="12.75">
      <c r="A3891" s="64"/>
      <c r="B3891" s="17"/>
      <c r="C3891" s="8"/>
      <c r="D3891" s="41"/>
      <c r="E3891" s="9"/>
      <c r="F3891" s="9"/>
      <c r="G3891" s="78"/>
      <c r="H3891" s="50"/>
    </row>
    <row r="3892" spans="1:8" ht="12.75">
      <c r="A3892" s="64"/>
      <c r="B3892" s="17" t="s">
        <v>1263</v>
      </c>
      <c r="C3892" s="8"/>
      <c r="D3892" s="41"/>
      <c r="E3892" s="9"/>
      <c r="F3892" s="9"/>
      <c r="G3892" s="78"/>
      <c r="H3892" s="50"/>
    </row>
    <row r="3893" spans="1:8" ht="12.75">
      <c r="A3893" s="66" t="s">
        <v>308</v>
      </c>
      <c r="B3893" s="7" t="s">
        <v>534</v>
      </c>
      <c r="C3893" s="8">
        <v>331886000</v>
      </c>
      <c r="D3893" s="41">
        <v>337786000</v>
      </c>
      <c r="E3893" s="9">
        <v>339743442.29</v>
      </c>
      <c r="F3893" s="46">
        <f>IF(E3893&gt;D3893,E3893-D3893," ")</f>
        <v>1957442.2900000215</v>
      </c>
      <c r="G3893" s="47" t="str">
        <f>IF(D3893&gt;E3893,D3893-E3893," ")</f>
        <v> </v>
      </c>
      <c r="H3893" s="50">
        <v>-1957442.29</v>
      </c>
    </row>
    <row r="3894" spans="1:8" ht="12.75">
      <c r="A3894" s="66"/>
      <c r="B3894" s="15" t="s">
        <v>601</v>
      </c>
      <c r="C3894" s="8"/>
      <c r="D3894" s="44">
        <f>SUM(D3893)</f>
        <v>337786000</v>
      </c>
      <c r="E3894" s="22">
        <f>SUM(E3893)</f>
        <v>339743442.29</v>
      </c>
      <c r="F3894" s="22">
        <f>SUM(F3893)</f>
        <v>1957442.2900000215</v>
      </c>
      <c r="G3894" s="61"/>
      <c r="H3894" s="50">
        <f>SUM(H3893)</f>
        <v>-1957442.29</v>
      </c>
    </row>
    <row r="3895" spans="2:8" ht="12.75">
      <c r="B3895" s="3"/>
      <c r="C3895" s="1"/>
      <c r="D3895" s="45"/>
      <c r="E3895" s="4"/>
      <c r="F3895" s="4"/>
      <c r="G3895" s="4"/>
      <c r="H3895" s="50"/>
    </row>
    <row r="3896" spans="1:8" ht="12.75">
      <c r="A3896" s="66"/>
      <c r="B3896" s="7"/>
      <c r="C3896" s="8"/>
      <c r="D3896" s="41"/>
      <c r="E3896" s="9"/>
      <c r="F3896" s="9"/>
      <c r="G3896" s="78"/>
      <c r="H3896" s="50"/>
    </row>
    <row r="3897" spans="1:8" ht="12.75">
      <c r="A3897" s="66"/>
      <c r="B3897" s="17" t="s">
        <v>881</v>
      </c>
      <c r="C3897" s="8"/>
      <c r="D3897" s="41"/>
      <c r="E3897" s="9"/>
      <c r="F3897" s="9"/>
      <c r="G3897" s="78"/>
      <c r="H3897" s="50"/>
    </row>
    <row r="3898" spans="1:8" ht="12.75">
      <c r="A3898" s="66"/>
      <c r="B3898" s="17" t="s">
        <v>694</v>
      </c>
      <c r="C3898" s="8"/>
      <c r="D3898" s="41"/>
      <c r="E3898" s="9"/>
      <c r="F3898" s="9"/>
      <c r="G3898" s="78"/>
      <c r="H3898" s="50"/>
    </row>
    <row r="3899" spans="1:8" ht="12.75">
      <c r="A3899" s="66"/>
      <c r="B3899" s="7"/>
      <c r="C3899" s="8"/>
      <c r="D3899" s="41"/>
      <c r="E3899" s="9"/>
      <c r="F3899" s="9"/>
      <c r="G3899" s="78"/>
      <c r="H3899" s="50"/>
    </row>
    <row r="3900" spans="1:8" ht="12.75">
      <c r="A3900" s="66"/>
      <c r="B3900" s="17" t="s">
        <v>886</v>
      </c>
      <c r="C3900" s="8"/>
      <c r="D3900" s="41"/>
      <c r="E3900" s="9"/>
      <c r="F3900" s="9"/>
      <c r="G3900" s="78"/>
      <c r="H3900" s="50"/>
    </row>
    <row r="3901" spans="1:8" ht="12.75">
      <c r="A3901" s="66"/>
      <c r="B3901" s="17" t="s">
        <v>887</v>
      </c>
      <c r="C3901" s="8"/>
      <c r="D3901" s="41"/>
      <c r="E3901" s="9"/>
      <c r="F3901" s="9"/>
      <c r="G3901" s="78"/>
      <c r="H3901" s="50"/>
    </row>
    <row r="3902" spans="1:8" ht="12.75">
      <c r="A3902" s="66"/>
      <c r="B3902" s="17" t="s">
        <v>696</v>
      </c>
      <c r="C3902" s="8"/>
      <c r="D3902" s="41"/>
      <c r="E3902" s="9"/>
      <c r="F3902" s="9"/>
      <c r="G3902" s="78"/>
      <c r="H3902" s="50"/>
    </row>
    <row r="3903" spans="1:8" ht="12.75">
      <c r="A3903" s="66"/>
      <c r="B3903" s="7"/>
      <c r="C3903" s="8"/>
      <c r="D3903" s="41"/>
      <c r="E3903" s="9"/>
      <c r="F3903" s="9"/>
      <c r="G3903" s="78"/>
      <c r="H3903" s="50"/>
    </row>
    <row r="3904" spans="1:8" ht="12.75">
      <c r="A3904" s="66"/>
      <c r="B3904" s="15" t="s">
        <v>598</v>
      </c>
      <c r="C3904" s="8"/>
      <c r="D3904" s="41">
        <f>D3894</f>
        <v>337786000</v>
      </c>
      <c r="E3904" s="9">
        <f>E3894</f>
        <v>339743442.29</v>
      </c>
      <c r="F3904" s="9">
        <f>F3894</f>
        <v>1957442.2900000215</v>
      </c>
      <c r="G3904" s="78"/>
      <c r="H3904" s="50">
        <f>H3894</f>
        <v>-1957442.29</v>
      </c>
    </row>
    <row r="3905" spans="1:8" ht="12.75">
      <c r="A3905" s="66"/>
      <c r="B3905" s="7"/>
      <c r="C3905" s="8"/>
      <c r="D3905" s="41"/>
      <c r="E3905" s="9"/>
      <c r="F3905" s="9"/>
      <c r="G3905" s="78"/>
      <c r="H3905" s="50"/>
    </row>
    <row r="3906" spans="1:8" ht="12.75">
      <c r="A3906" s="66"/>
      <c r="B3906" s="17" t="s">
        <v>1264</v>
      </c>
      <c r="C3906" s="8"/>
      <c r="D3906" s="41"/>
      <c r="E3906" s="9"/>
      <c r="F3906" s="9"/>
      <c r="G3906" s="78"/>
      <c r="H3906" s="50"/>
    </row>
    <row r="3907" spans="1:8" ht="12.75">
      <c r="A3907" s="66" t="s">
        <v>309</v>
      </c>
      <c r="B3907" s="7" t="s">
        <v>554</v>
      </c>
      <c r="C3907" s="8">
        <v>3160000</v>
      </c>
      <c r="D3907" s="41">
        <v>3160000</v>
      </c>
      <c r="E3907" s="9">
        <v>5250225.8</v>
      </c>
      <c r="F3907" s="46">
        <f aca="true" t="shared" si="228" ref="F3907:F3929">IF(E3907&gt;D3907,E3907-D3907," ")</f>
        <v>2090225.7999999998</v>
      </c>
      <c r="G3907" s="47" t="str">
        <f aca="true" t="shared" si="229" ref="G3907:G3929">IF(D3907&gt;E3907,D3907-E3907," ")</f>
        <v> </v>
      </c>
      <c r="H3907" s="50">
        <v>-2090225.8</v>
      </c>
    </row>
    <row r="3908" spans="1:8" ht="12.75">
      <c r="A3908" s="67" t="s">
        <v>536</v>
      </c>
      <c r="B3908" s="7" t="s">
        <v>555</v>
      </c>
      <c r="C3908" s="8">
        <v>33000000</v>
      </c>
      <c r="D3908" s="41">
        <v>33000000</v>
      </c>
      <c r="E3908" s="9">
        <v>34165080.36</v>
      </c>
      <c r="F3908" s="46">
        <f t="shared" si="228"/>
        <v>1165080.3599999994</v>
      </c>
      <c r="G3908" s="47" t="str">
        <f t="shared" si="229"/>
        <v> </v>
      </c>
      <c r="H3908" s="50">
        <v>-1165080.36</v>
      </c>
    </row>
    <row r="3909" spans="1:8" ht="12.75">
      <c r="A3909" s="67" t="s">
        <v>538</v>
      </c>
      <c r="B3909" s="7" t="s">
        <v>579</v>
      </c>
      <c r="C3909" s="8">
        <v>100000</v>
      </c>
      <c r="D3909" s="41">
        <v>50000</v>
      </c>
      <c r="E3909" s="9">
        <v>46350</v>
      </c>
      <c r="F3909" s="46" t="str">
        <f t="shared" si="228"/>
        <v> </v>
      </c>
      <c r="G3909" s="47">
        <f t="shared" si="229"/>
        <v>3650</v>
      </c>
      <c r="H3909" s="50">
        <v>3650</v>
      </c>
    </row>
    <row r="3910" spans="1:8" ht="12.75">
      <c r="A3910" s="67" t="s">
        <v>539</v>
      </c>
      <c r="B3910" s="7" t="s">
        <v>556</v>
      </c>
      <c r="C3910" s="8">
        <v>10000000</v>
      </c>
      <c r="D3910" s="41">
        <v>10000000</v>
      </c>
      <c r="E3910" s="9">
        <v>28196980.43</v>
      </c>
      <c r="F3910" s="46">
        <f t="shared" si="228"/>
        <v>18196980.43</v>
      </c>
      <c r="G3910" s="47" t="str">
        <f t="shared" si="229"/>
        <v> </v>
      </c>
      <c r="H3910" s="50">
        <v>-18196980.43</v>
      </c>
    </row>
    <row r="3911" spans="1:8" ht="12.75">
      <c r="A3911" s="67" t="s">
        <v>265</v>
      </c>
      <c r="B3911" s="7" t="s">
        <v>266</v>
      </c>
      <c r="C3911" s="8"/>
      <c r="D3911" s="41"/>
      <c r="E3911" s="9"/>
      <c r="F3911" s="46" t="str">
        <f t="shared" si="228"/>
        <v> </v>
      </c>
      <c r="G3911" s="47" t="str">
        <f t="shared" si="229"/>
        <v> </v>
      </c>
      <c r="H3911" s="50"/>
    </row>
    <row r="3912" spans="1:8" ht="12.75">
      <c r="A3912" s="2"/>
      <c r="B3912" s="7" t="s">
        <v>267</v>
      </c>
      <c r="C3912" s="8">
        <v>1400000</v>
      </c>
      <c r="D3912" s="41">
        <v>930000</v>
      </c>
      <c r="E3912" s="9">
        <v>921004.41</v>
      </c>
      <c r="F3912" s="46" t="str">
        <f t="shared" si="228"/>
        <v> </v>
      </c>
      <c r="G3912" s="47">
        <f t="shared" si="229"/>
        <v>8995.589999999967</v>
      </c>
      <c r="H3912" s="50">
        <v>8995.59</v>
      </c>
    </row>
    <row r="3913" spans="1:8" ht="12.75">
      <c r="A3913" s="67" t="s">
        <v>540</v>
      </c>
      <c r="B3913" s="7" t="s">
        <v>557</v>
      </c>
      <c r="C3913" s="8">
        <v>200000</v>
      </c>
      <c r="D3913" s="41">
        <v>200000</v>
      </c>
      <c r="E3913" s="9">
        <v>113012.62</v>
      </c>
      <c r="F3913" s="46" t="str">
        <f t="shared" si="228"/>
        <v> </v>
      </c>
      <c r="G3913" s="47">
        <f t="shared" si="229"/>
        <v>86987.38</v>
      </c>
      <c r="H3913" s="50">
        <v>86987.38</v>
      </c>
    </row>
    <row r="3914" spans="1:8" ht="12.75">
      <c r="A3914" s="67" t="s">
        <v>541</v>
      </c>
      <c r="B3914" s="7" t="s">
        <v>558</v>
      </c>
      <c r="C3914" s="8">
        <v>2000000</v>
      </c>
      <c r="D3914" s="41">
        <v>2000000</v>
      </c>
      <c r="E3914" s="9">
        <v>2648836.29</v>
      </c>
      <c r="F3914" s="46">
        <f t="shared" si="228"/>
        <v>648836.29</v>
      </c>
      <c r="G3914" s="47" t="str">
        <f t="shared" si="229"/>
        <v> </v>
      </c>
      <c r="H3914" s="50">
        <v>-648836.29</v>
      </c>
    </row>
    <row r="3915" spans="1:8" ht="12.75">
      <c r="A3915" s="67" t="s">
        <v>577</v>
      </c>
      <c r="B3915" s="7" t="s">
        <v>580</v>
      </c>
      <c r="C3915" s="8">
        <v>500000</v>
      </c>
      <c r="D3915" s="41">
        <v>500000</v>
      </c>
      <c r="E3915" s="9">
        <v>484200</v>
      </c>
      <c r="F3915" s="46" t="str">
        <f t="shared" si="228"/>
        <v> </v>
      </c>
      <c r="G3915" s="47">
        <f t="shared" si="229"/>
        <v>15800</v>
      </c>
      <c r="H3915" s="50">
        <v>15800</v>
      </c>
    </row>
    <row r="3916" spans="1:8" ht="12.75">
      <c r="A3916" s="67" t="s">
        <v>543</v>
      </c>
      <c r="B3916" s="7" t="s">
        <v>559</v>
      </c>
      <c r="C3916" s="8">
        <v>350000</v>
      </c>
      <c r="D3916" s="41">
        <v>350000</v>
      </c>
      <c r="E3916" s="9">
        <v>343322</v>
      </c>
      <c r="F3916" s="46" t="str">
        <f t="shared" si="228"/>
        <v> </v>
      </c>
      <c r="G3916" s="47">
        <f t="shared" si="229"/>
        <v>6678</v>
      </c>
      <c r="H3916" s="50">
        <v>6678</v>
      </c>
    </row>
    <row r="3917" spans="1:8" ht="12.75">
      <c r="A3917" s="67" t="s">
        <v>544</v>
      </c>
      <c r="B3917" s="7" t="s">
        <v>1353</v>
      </c>
      <c r="C3917" s="8"/>
      <c r="D3917" s="41"/>
      <c r="E3917" s="9"/>
      <c r="F3917" s="46" t="str">
        <f t="shared" si="228"/>
        <v> </v>
      </c>
      <c r="G3917" s="47" t="str">
        <f t="shared" si="229"/>
        <v> </v>
      </c>
      <c r="H3917" s="50"/>
    </row>
    <row r="3918" spans="1:8" ht="12.75">
      <c r="A3918" s="66"/>
      <c r="B3918" s="7" t="s">
        <v>790</v>
      </c>
      <c r="C3918" s="8">
        <v>9000000</v>
      </c>
      <c r="D3918" s="41">
        <v>9000000</v>
      </c>
      <c r="E3918" s="9">
        <v>14601997.13</v>
      </c>
      <c r="F3918" s="46">
        <f t="shared" si="228"/>
        <v>5601997.130000001</v>
      </c>
      <c r="G3918" s="47" t="str">
        <f t="shared" si="229"/>
        <v> </v>
      </c>
      <c r="H3918" s="50">
        <v>-5601997.13</v>
      </c>
    </row>
    <row r="3919" spans="1:8" ht="12.75">
      <c r="A3919" s="67" t="s">
        <v>546</v>
      </c>
      <c r="B3919" s="7" t="s">
        <v>562</v>
      </c>
      <c r="C3919" s="8">
        <v>6800000</v>
      </c>
      <c r="D3919" s="41">
        <v>6800000</v>
      </c>
      <c r="E3919" s="9">
        <v>8620789.84</v>
      </c>
      <c r="F3919" s="46">
        <f t="shared" si="228"/>
        <v>1820789.8399999999</v>
      </c>
      <c r="G3919" s="47" t="str">
        <f t="shared" si="229"/>
        <v> </v>
      </c>
      <c r="H3919" s="50">
        <v>-1820789.84</v>
      </c>
    </row>
    <row r="3920" spans="1:8" ht="12.75">
      <c r="A3920" s="67" t="s">
        <v>547</v>
      </c>
      <c r="B3920" s="7" t="s">
        <v>563</v>
      </c>
      <c r="C3920" s="8">
        <v>5200000</v>
      </c>
      <c r="D3920" s="41">
        <v>5200000</v>
      </c>
      <c r="E3920" s="9">
        <v>6060096.05</v>
      </c>
      <c r="F3920" s="46">
        <f t="shared" si="228"/>
        <v>860096.0499999998</v>
      </c>
      <c r="G3920" s="47" t="str">
        <f t="shared" si="229"/>
        <v> </v>
      </c>
      <c r="H3920" s="50">
        <v>-860096.05</v>
      </c>
    </row>
    <row r="3921" spans="1:8" ht="12.75">
      <c r="A3921" s="67" t="s">
        <v>548</v>
      </c>
      <c r="B3921" s="7" t="s">
        <v>564</v>
      </c>
      <c r="C3921" s="8">
        <v>50000</v>
      </c>
      <c r="D3921" s="41">
        <v>50000</v>
      </c>
      <c r="E3921" s="9">
        <v>47995</v>
      </c>
      <c r="F3921" s="46" t="str">
        <f t="shared" si="228"/>
        <v> </v>
      </c>
      <c r="G3921" s="47">
        <f t="shared" si="229"/>
        <v>2005</v>
      </c>
      <c r="H3921" s="50">
        <v>2005</v>
      </c>
    </row>
    <row r="3922" spans="1:8" ht="12.75">
      <c r="A3922" s="67" t="s">
        <v>549</v>
      </c>
      <c r="B3922" s="7" t="s">
        <v>565</v>
      </c>
      <c r="C3922" s="8">
        <v>3800000</v>
      </c>
      <c r="D3922" s="41">
        <v>3800000</v>
      </c>
      <c r="E3922" s="9">
        <v>4745540.56</v>
      </c>
      <c r="F3922" s="46">
        <f t="shared" si="228"/>
        <v>945540.5599999996</v>
      </c>
      <c r="G3922" s="47" t="str">
        <f t="shared" si="229"/>
        <v> </v>
      </c>
      <c r="H3922" s="50">
        <v>-945540.56</v>
      </c>
    </row>
    <row r="3923" spans="1:8" ht="12.75">
      <c r="A3923" s="67" t="s">
        <v>813</v>
      </c>
      <c r="B3923" s="7" t="s">
        <v>303</v>
      </c>
      <c r="C3923" s="8">
        <v>12200000</v>
      </c>
      <c r="D3923" s="41">
        <v>12200000</v>
      </c>
      <c r="E3923" s="9">
        <v>18143233.51</v>
      </c>
      <c r="F3923" s="46">
        <f t="shared" si="228"/>
        <v>5943233.510000002</v>
      </c>
      <c r="G3923" s="47" t="str">
        <f t="shared" si="229"/>
        <v> </v>
      </c>
      <c r="H3923" s="50">
        <v>-5943233.51</v>
      </c>
    </row>
    <row r="3924" spans="1:8" ht="12.75">
      <c r="A3924" s="67" t="s">
        <v>304</v>
      </c>
      <c r="B3924" s="7" t="s">
        <v>305</v>
      </c>
      <c r="C3924" s="8">
        <v>1200000</v>
      </c>
      <c r="D3924" s="41">
        <v>1200000</v>
      </c>
      <c r="E3924" s="9">
        <v>1194560.7</v>
      </c>
      <c r="F3924" s="46" t="str">
        <f t="shared" si="228"/>
        <v> </v>
      </c>
      <c r="G3924" s="47">
        <f t="shared" si="229"/>
        <v>5439.300000000047</v>
      </c>
      <c r="H3924" s="50">
        <v>5439.3</v>
      </c>
    </row>
    <row r="3925" spans="1:8" ht="12.75">
      <c r="A3925" s="67" t="s">
        <v>306</v>
      </c>
      <c r="B3925" s="7" t="s">
        <v>307</v>
      </c>
      <c r="C3925" s="8">
        <v>6200000</v>
      </c>
      <c r="D3925" s="41">
        <v>6200000</v>
      </c>
      <c r="E3925" s="9">
        <v>6709944.11</v>
      </c>
      <c r="F3925" s="46">
        <f t="shared" si="228"/>
        <v>509944.11000000034</v>
      </c>
      <c r="G3925" s="47" t="str">
        <f t="shared" si="229"/>
        <v> </v>
      </c>
      <c r="H3925" s="50">
        <v>-509944.11</v>
      </c>
    </row>
    <row r="3926" spans="1:8" ht="12.75">
      <c r="A3926" s="67" t="s">
        <v>588</v>
      </c>
      <c r="B3926" s="7" t="s">
        <v>270</v>
      </c>
      <c r="C3926" s="8">
        <v>3200000</v>
      </c>
      <c r="D3926" s="41">
        <v>3600000</v>
      </c>
      <c r="E3926" s="9">
        <v>3556329.04</v>
      </c>
      <c r="F3926" s="46" t="str">
        <f t="shared" si="228"/>
        <v> </v>
      </c>
      <c r="G3926" s="47">
        <f t="shared" si="229"/>
        <v>43670.95999999996</v>
      </c>
      <c r="H3926" s="50">
        <v>43670.96</v>
      </c>
    </row>
    <row r="3927" spans="1:8" ht="12.75">
      <c r="A3927" s="67" t="s">
        <v>552</v>
      </c>
      <c r="B3927" s="7" t="s">
        <v>582</v>
      </c>
      <c r="C3927" s="8">
        <v>90000</v>
      </c>
      <c r="D3927" s="41">
        <v>90000</v>
      </c>
      <c r="E3927" s="9">
        <v>71857.25</v>
      </c>
      <c r="F3927" s="46" t="str">
        <f t="shared" si="228"/>
        <v> </v>
      </c>
      <c r="G3927" s="47">
        <f t="shared" si="229"/>
        <v>18142.75</v>
      </c>
      <c r="H3927" s="50">
        <v>18142.75</v>
      </c>
    </row>
    <row r="3928" spans="1:8" ht="12.75">
      <c r="A3928" s="67" t="s">
        <v>553</v>
      </c>
      <c r="B3928" s="7" t="s">
        <v>568</v>
      </c>
      <c r="C3928" s="8">
        <v>250000</v>
      </c>
      <c r="D3928" s="41">
        <v>250000</v>
      </c>
      <c r="E3928" s="9">
        <v>244550</v>
      </c>
      <c r="F3928" s="46" t="str">
        <f t="shared" si="228"/>
        <v> </v>
      </c>
      <c r="G3928" s="47">
        <f t="shared" si="229"/>
        <v>5450</v>
      </c>
      <c r="H3928" s="50">
        <v>5450</v>
      </c>
    </row>
    <row r="3929" spans="1:8" ht="12.75">
      <c r="A3929" s="67" t="s">
        <v>1327</v>
      </c>
      <c r="B3929" s="7" t="s">
        <v>1347</v>
      </c>
      <c r="C3929" s="8">
        <v>60000</v>
      </c>
      <c r="D3929" s="41">
        <v>30000</v>
      </c>
      <c r="E3929" s="9">
        <v>29380</v>
      </c>
      <c r="F3929" s="46" t="str">
        <f t="shared" si="228"/>
        <v> </v>
      </c>
      <c r="G3929" s="47">
        <f t="shared" si="229"/>
        <v>620</v>
      </c>
      <c r="H3929" s="50">
        <v>620</v>
      </c>
    </row>
    <row r="3930" spans="1:8" ht="12.75">
      <c r="A3930" s="64"/>
      <c r="B3930" s="7"/>
      <c r="C3930" s="8"/>
      <c r="D3930" s="41"/>
      <c r="E3930" s="9"/>
      <c r="F3930" s="9"/>
      <c r="G3930" s="78"/>
      <c r="H3930" s="50"/>
    </row>
    <row r="3931" spans="1:9" ht="12.75">
      <c r="A3931" s="64"/>
      <c r="B3931" s="14" t="s">
        <v>889</v>
      </c>
      <c r="C3931" s="8">
        <v>430646000</v>
      </c>
      <c r="D3931" s="42"/>
      <c r="E3931" s="23"/>
      <c r="F3931" s="23"/>
      <c r="G3931" s="79"/>
      <c r="H3931" s="71"/>
      <c r="I3931" s="9">
        <v>475938727.39</v>
      </c>
    </row>
    <row r="3932" spans="1:8" ht="12.75">
      <c r="A3932" s="64"/>
      <c r="B3932" s="14" t="s">
        <v>1780</v>
      </c>
      <c r="C3932" s="8"/>
      <c r="D3932" s="41"/>
      <c r="E3932" s="9"/>
      <c r="F3932" s="9"/>
      <c r="G3932" s="78"/>
      <c r="H3932" s="50"/>
    </row>
    <row r="3933" spans="1:8" ht="12.75">
      <c r="A3933" s="64"/>
      <c r="B3933" s="14" t="s">
        <v>890</v>
      </c>
      <c r="C3933" s="8"/>
      <c r="D3933" s="43">
        <f>SUM(D3904:D3930)</f>
        <v>436396000</v>
      </c>
      <c r="E3933" s="21">
        <f>SUM(E3904:E3930)</f>
        <v>475938727.3900001</v>
      </c>
      <c r="F3933" s="21">
        <f>SUM(F3904:F3930)</f>
        <v>39740166.37000002</v>
      </c>
      <c r="G3933" s="80">
        <f>SUM(G3904:G3930)</f>
        <v>197438.97999999998</v>
      </c>
      <c r="H3933" s="72">
        <f>SUM(H3904:H3930)</f>
        <v>-39542727.39</v>
      </c>
    </row>
    <row r="3934" spans="1:8" ht="12.75">
      <c r="A3934" s="64"/>
      <c r="B3934" s="14"/>
      <c r="C3934" s="8"/>
      <c r="D3934" s="41"/>
      <c r="E3934" s="9"/>
      <c r="F3934" s="9"/>
      <c r="G3934" s="78"/>
      <c r="H3934" s="50"/>
    </row>
    <row r="3935" spans="1:8" ht="12.75">
      <c r="A3935" s="64"/>
      <c r="B3935" s="17" t="s">
        <v>891</v>
      </c>
      <c r="C3935" s="8"/>
      <c r="D3935" s="41"/>
      <c r="E3935" s="9"/>
      <c r="F3935" s="9"/>
      <c r="G3935" s="78"/>
      <c r="H3935" s="50"/>
    </row>
    <row r="3936" spans="1:8" ht="12.75">
      <c r="A3936" s="64"/>
      <c r="B3936" s="17" t="s">
        <v>892</v>
      </c>
      <c r="C3936" s="8"/>
      <c r="D3936" s="41"/>
      <c r="E3936" s="9"/>
      <c r="F3936" s="9"/>
      <c r="G3936" s="78"/>
      <c r="H3936" s="50"/>
    </row>
    <row r="3937" spans="1:8" ht="12.75">
      <c r="A3937" s="64"/>
      <c r="B3937" s="17"/>
      <c r="C3937" s="8"/>
      <c r="D3937" s="41"/>
      <c r="E3937" s="9"/>
      <c r="F3937" s="9"/>
      <c r="G3937" s="78"/>
      <c r="H3937" s="50"/>
    </row>
    <row r="3938" spans="1:8" ht="12.75">
      <c r="A3938" s="64"/>
      <c r="B3938" s="17" t="s">
        <v>1263</v>
      </c>
      <c r="C3938" s="8"/>
      <c r="D3938" s="41"/>
      <c r="E3938" s="9"/>
      <c r="F3938" s="9"/>
      <c r="G3938" s="78"/>
      <c r="H3938" s="50"/>
    </row>
    <row r="3939" spans="1:8" ht="12.75">
      <c r="A3939" s="66" t="s">
        <v>310</v>
      </c>
      <c r="B3939" s="7" t="s">
        <v>534</v>
      </c>
      <c r="C3939" s="8">
        <v>200325800</v>
      </c>
      <c r="D3939" s="41">
        <v>199698800</v>
      </c>
      <c r="E3939" s="9">
        <v>196413843.55</v>
      </c>
      <c r="F3939" s="46" t="str">
        <f>IF(E3939&gt;D3939,E3939-D3939," ")</f>
        <v> </v>
      </c>
      <c r="G3939" s="47">
        <f>IF(D3939&gt;E3939,D3939-E3939," ")</f>
        <v>3284956.449999988</v>
      </c>
      <c r="H3939" s="50">
        <v>3284956.45</v>
      </c>
    </row>
    <row r="3940" spans="1:8" ht="12.75">
      <c r="A3940" s="66"/>
      <c r="B3940" s="7"/>
      <c r="C3940" s="8"/>
      <c r="D3940" s="41"/>
      <c r="E3940" s="9"/>
      <c r="F3940" s="9"/>
      <c r="G3940" s="78"/>
      <c r="H3940" s="50"/>
    </row>
    <row r="3941" spans="1:8" ht="12.75">
      <c r="A3941" s="66"/>
      <c r="B3941" s="17" t="s">
        <v>1264</v>
      </c>
      <c r="C3941" s="8"/>
      <c r="D3941" s="41"/>
      <c r="E3941" s="9"/>
      <c r="F3941" s="9"/>
      <c r="G3941" s="78"/>
      <c r="H3941" s="50"/>
    </row>
    <row r="3942" spans="1:8" ht="12.75">
      <c r="A3942" s="66" t="s">
        <v>311</v>
      </c>
      <c r="B3942" s="7" t="s">
        <v>554</v>
      </c>
      <c r="C3942" s="8">
        <v>2210000</v>
      </c>
      <c r="D3942" s="41">
        <v>2237000</v>
      </c>
      <c r="E3942" s="9">
        <v>2228265.49</v>
      </c>
      <c r="F3942" s="46" t="str">
        <f aca="true" t="shared" si="230" ref="F3942:F3950">IF(E3942&gt;D3942,E3942-D3942," ")</f>
        <v> </v>
      </c>
      <c r="G3942" s="47">
        <f aca="true" t="shared" si="231" ref="G3942:G3950">IF(D3942&gt;E3942,D3942-E3942," ")</f>
        <v>8734.509999999776</v>
      </c>
      <c r="H3942" s="50">
        <v>8734.51</v>
      </c>
    </row>
    <row r="3943" spans="1:8" ht="12.75">
      <c r="A3943" s="67" t="s">
        <v>536</v>
      </c>
      <c r="B3943" s="7" t="s">
        <v>555</v>
      </c>
      <c r="C3943" s="8">
        <v>16800000</v>
      </c>
      <c r="D3943" s="41">
        <v>16800000</v>
      </c>
      <c r="E3943" s="9">
        <v>18599190.14</v>
      </c>
      <c r="F3943" s="46">
        <f t="shared" si="230"/>
        <v>1799190.1400000006</v>
      </c>
      <c r="G3943" s="47" t="str">
        <f t="shared" si="231"/>
        <v> </v>
      </c>
      <c r="H3943" s="50">
        <v>-1799190.14</v>
      </c>
    </row>
    <row r="3944" spans="1:8" ht="12.75">
      <c r="A3944" s="67" t="s">
        <v>538</v>
      </c>
      <c r="B3944" s="7" t="s">
        <v>579</v>
      </c>
      <c r="C3944" s="8">
        <v>45000</v>
      </c>
      <c r="D3944" s="41">
        <v>45000</v>
      </c>
      <c r="E3944" s="9">
        <v>24950</v>
      </c>
      <c r="F3944" s="46" t="str">
        <f t="shared" si="230"/>
        <v> </v>
      </c>
      <c r="G3944" s="47">
        <f t="shared" si="231"/>
        <v>20050</v>
      </c>
      <c r="H3944" s="50">
        <v>20050</v>
      </c>
    </row>
    <row r="3945" spans="1:8" ht="12.75">
      <c r="A3945" s="67" t="s">
        <v>539</v>
      </c>
      <c r="B3945" s="7" t="s">
        <v>556</v>
      </c>
      <c r="C3945" s="8">
        <v>6000000</v>
      </c>
      <c r="D3945" s="41">
        <v>9600000</v>
      </c>
      <c r="E3945" s="9">
        <v>14325243.84</v>
      </c>
      <c r="F3945" s="46">
        <f t="shared" si="230"/>
        <v>4725243.84</v>
      </c>
      <c r="G3945" s="47" t="str">
        <f t="shared" si="231"/>
        <v> </v>
      </c>
      <c r="H3945" s="50">
        <v>-4725243.84</v>
      </c>
    </row>
    <row r="3946" spans="1:8" ht="12.75">
      <c r="A3946" s="67" t="s">
        <v>265</v>
      </c>
      <c r="B3946" s="7" t="s">
        <v>266</v>
      </c>
      <c r="C3946" s="8"/>
      <c r="D3946" s="41"/>
      <c r="E3946" s="9"/>
      <c r="F3946" s="46" t="str">
        <f t="shared" si="230"/>
        <v> </v>
      </c>
      <c r="G3946" s="47" t="str">
        <f t="shared" si="231"/>
        <v> </v>
      </c>
      <c r="H3946" s="50"/>
    </row>
    <row r="3947" spans="1:8" ht="12.75">
      <c r="A3947" s="2"/>
      <c r="B3947" s="7" t="s">
        <v>267</v>
      </c>
      <c r="C3947" s="8">
        <v>700000</v>
      </c>
      <c r="D3947" s="41">
        <v>700000</v>
      </c>
      <c r="E3947" s="9">
        <v>682950</v>
      </c>
      <c r="F3947" s="46" t="str">
        <f t="shared" si="230"/>
        <v> </v>
      </c>
      <c r="G3947" s="47">
        <f t="shared" si="231"/>
        <v>17050</v>
      </c>
      <c r="H3947" s="50">
        <v>17050</v>
      </c>
    </row>
    <row r="3948" spans="1:8" ht="12.75">
      <c r="A3948" s="67" t="s">
        <v>540</v>
      </c>
      <c r="B3948" s="7" t="s">
        <v>557</v>
      </c>
      <c r="C3948" s="8">
        <v>300000</v>
      </c>
      <c r="D3948" s="41">
        <v>300000</v>
      </c>
      <c r="E3948" s="9">
        <v>277426.12</v>
      </c>
      <c r="F3948" s="46" t="str">
        <f t="shared" si="230"/>
        <v> </v>
      </c>
      <c r="G3948" s="47">
        <f t="shared" si="231"/>
        <v>22573.880000000005</v>
      </c>
      <c r="H3948" s="50">
        <v>22573.88</v>
      </c>
    </row>
    <row r="3949" spans="1:8" ht="12.75">
      <c r="A3949" s="67" t="s">
        <v>541</v>
      </c>
      <c r="B3949" s="7" t="s">
        <v>558</v>
      </c>
      <c r="C3949" s="8">
        <v>1100000</v>
      </c>
      <c r="D3949" s="41">
        <v>1100000</v>
      </c>
      <c r="E3949" s="9">
        <v>1428587.92</v>
      </c>
      <c r="F3949" s="46">
        <f t="shared" si="230"/>
        <v>328587.9199999999</v>
      </c>
      <c r="G3949" s="47" t="str">
        <f t="shared" si="231"/>
        <v> </v>
      </c>
      <c r="H3949" s="50">
        <v>-328587.92</v>
      </c>
    </row>
    <row r="3950" spans="1:8" ht="12.75">
      <c r="A3950" s="67" t="s">
        <v>577</v>
      </c>
      <c r="B3950" s="7" t="s">
        <v>580</v>
      </c>
      <c r="C3950" s="8">
        <v>1000000</v>
      </c>
      <c r="D3950" s="41">
        <v>875000</v>
      </c>
      <c r="E3950" s="9">
        <v>866400</v>
      </c>
      <c r="F3950" s="46" t="str">
        <f t="shared" si="230"/>
        <v> </v>
      </c>
      <c r="G3950" s="47">
        <f t="shared" si="231"/>
        <v>8600</v>
      </c>
      <c r="H3950" s="50">
        <v>8600</v>
      </c>
    </row>
    <row r="3951" spans="1:8" ht="12.75">
      <c r="A3951" s="67"/>
      <c r="B3951" s="15" t="s">
        <v>697</v>
      </c>
      <c r="C3951" s="8"/>
      <c r="D3951" s="44">
        <f>SUM(D3939:D3950)</f>
        <v>231355800</v>
      </c>
      <c r="E3951" s="22">
        <f>SUM(E3939:E3950)</f>
        <v>234846857.06</v>
      </c>
      <c r="F3951" s="22">
        <f>SUM(F3939:F3950)</f>
        <v>6853021.9</v>
      </c>
      <c r="G3951" s="61">
        <f>SUM(G3939:G3950)</f>
        <v>3361964.8399999877</v>
      </c>
      <c r="H3951" s="50">
        <f>SUM(H3939:H3950)</f>
        <v>-3491057.0599999996</v>
      </c>
    </row>
    <row r="3952" spans="1:8" ht="12.75">
      <c r="A3952" s="27"/>
      <c r="B3952" s="3"/>
      <c r="C3952" s="1"/>
      <c r="D3952" s="45"/>
      <c r="E3952" s="4"/>
      <c r="F3952" s="4"/>
      <c r="G3952" s="4"/>
      <c r="H3952" s="50"/>
    </row>
    <row r="3953" spans="1:8" ht="12.75">
      <c r="A3953" s="67"/>
      <c r="B3953" s="7"/>
      <c r="C3953" s="8"/>
      <c r="D3953" s="41"/>
      <c r="E3953" s="9"/>
      <c r="F3953" s="9"/>
      <c r="G3953" s="78"/>
      <c r="H3953" s="50"/>
    </row>
    <row r="3954" spans="1:8" ht="12.75">
      <c r="A3954" s="67"/>
      <c r="B3954" s="17" t="s">
        <v>881</v>
      </c>
      <c r="C3954" s="8"/>
      <c r="D3954" s="41"/>
      <c r="E3954" s="9"/>
      <c r="F3954" s="9"/>
      <c r="G3954" s="78"/>
      <c r="H3954" s="50"/>
    </row>
    <row r="3955" spans="1:8" ht="12.75">
      <c r="A3955" s="67"/>
      <c r="B3955" s="17" t="s">
        <v>694</v>
      </c>
      <c r="C3955" s="8"/>
      <c r="D3955" s="41"/>
      <c r="E3955" s="9"/>
      <c r="F3955" s="9"/>
      <c r="G3955" s="78"/>
      <c r="H3955" s="50"/>
    </row>
    <row r="3956" spans="1:8" ht="12.75">
      <c r="A3956" s="67"/>
      <c r="B3956" s="17"/>
      <c r="C3956" s="8"/>
      <c r="D3956" s="41"/>
      <c r="E3956" s="9"/>
      <c r="F3956" s="9"/>
      <c r="G3956" s="78"/>
      <c r="H3956" s="50"/>
    </row>
    <row r="3957" spans="1:8" ht="12.75">
      <c r="A3957" s="67"/>
      <c r="B3957" s="17" t="s">
        <v>891</v>
      </c>
      <c r="C3957" s="8"/>
      <c r="D3957" s="41"/>
      <c r="E3957" s="9"/>
      <c r="F3957" s="9"/>
      <c r="G3957" s="78"/>
      <c r="H3957" s="50"/>
    </row>
    <row r="3958" spans="1:8" ht="12.75">
      <c r="A3958" s="67"/>
      <c r="B3958" s="17" t="s">
        <v>1781</v>
      </c>
      <c r="C3958" s="8"/>
      <c r="D3958" s="41"/>
      <c r="E3958" s="9"/>
      <c r="F3958" s="9"/>
      <c r="G3958" s="78"/>
      <c r="H3958" s="50"/>
    </row>
    <row r="3959" spans="1:8" ht="12.75">
      <c r="A3959" s="67"/>
      <c r="B3959" s="17"/>
      <c r="C3959" s="8"/>
      <c r="D3959" s="41"/>
      <c r="E3959" s="9"/>
      <c r="F3959" s="9"/>
      <c r="G3959" s="78"/>
      <c r="H3959" s="50"/>
    </row>
    <row r="3960" spans="1:8" ht="12.75">
      <c r="A3960" s="67"/>
      <c r="B3960" s="15" t="s">
        <v>598</v>
      </c>
      <c r="C3960" s="8"/>
      <c r="D3960" s="41">
        <f>D3951</f>
        <v>231355800</v>
      </c>
      <c r="E3960" s="9">
        <f>E3951</f>
        <v>234846857.06</v>
      </c>
      <c r="F3960" s="9">
        <f>F3951</f>
        <v>6853021.9</v>
      </c>
      <c r="G3960" s="78">
        <f>G3951</f>
        <v>3361964.8399999877</v>
      </c>
      <c r="H3960" s="50">
        <f>H3951</f>
        <v>-3491057.0599999996</v>
      </c>
    </row>
    <row r="3961" spans="1:8" ht="12.75">
      <c r="A3961" s="67"/>
      <c r="B3961" s="7"/>
      <c r="C3961" s="8"/>
      <c r="D3961" s="41"/>
      <c r="E3961" s="9"/>
      <c r="F3961" s="9"/>
      <c r="G3961" s="78"/>
      <c r="H3961" s="50"/>
    </row>
    <row r="3962" spans="1:8" ht="12.75">
      <c r="A3962" s="67"/>
      <c r="B3962" s="17" t="s">
        <v>599</v>
      </c>
      <c r="C3962" s="8"/>
      <c r="D3962" s="41"/>
      <c r="E3962" s="9"/>
      <c r="F3962" s="9"/>
      <c r="G3962" s="78"/>
      <c r="H3962" s="50"/>
    </row>
    <row r="3963" spans="1:8" ht="12.75">
      <c r="A3963" s="66" t="s">
        <v>698</v>
      </c>
      <c r="B3963" s="7" t="s">
        <v>559</v>
      </c>
      <c r="C3963" s="8">
        <v>400000</v>
      </c>
      <c r="D3963" s="41">
        <v>500000</v>
      </c>
      <c r="E3963" s="9">
        <v>459907.85</v>
      </c>
      <c r="F3963" s="46" t="str">
        <f aca="true" t="shared" si="232" ref="F3963:F3976">IF(E3963&gt;D3963,E3963-D3963," ")</f>
        <v> </v>
      </c>
      <c r="G3963" s="47">
        <f aca="true" t="shared" si="233" ref="G3963:G3976">IF(D3963&gt;E3963,D3963-E3963," ")</f>
        <v>40092.15000000002</v>
      </c>
      <c r="H3963" s="50">
        <v>40092.15</v>
      </c>
    </row>
    <row r="3964" spans="1:8" ht="12.75">
      <c r="A3964" s="67" t="s">
        <v>544</v>
      </c>
      <c r="B3964" s="7" t="s">
        <v>1353</v>
      </c>
      <c r="C3964" s="8"/>
      <c r="D3964" s="41"/>
      <c r="E3964" s="9"/>
      <c r="F3964" s="46" t="str">
        <f t="shared" si="232"/>
        <v> </v>
      </c>
      <c r="G3964" s="47" t="str">
        <f t="shared" si="233"/>
        <v> </v>
      </c>
      <c r="H3964" s="50"/>
    </row>
    <row r="3965" spans="1:8" ht="12.75">
      <c r="A3965" s="66"/>
      <c r="B3965" s="7" t="s">
        <v>790</v>
      </c>
      <c r="C3965" s="8">
        <v>2300000</v>
      </c>
      <c r="D3965" s="41">
        <v>2300000</v>
      </c>
      <c r="E3965" s="9">
        <v>3156499.49</v>
      </c>
      <c r="F3965" s="46">
        <f t="shared" si="232"/>
        <v>856499.4900000002</v>
      </c>
      <c r="G3965" s="47" t="str">
        <f t="shared" si="233"/>
        <v> </v>
      </c>
      <c r="H3965" s="50">
        <v>-856499.49</v>
      </c>
    </row>
    <row r="3966" spans="1:8" ht="12.75">
      <c r="A3966" s="67" t="s">
        <v>546</v>
      </c>
      <c r="B3966" s="7" t="s">
        <v>562</v>
      </c>
      <c r="C3966" s="8">
        <v>2500000</v>
      </c>
      <c r="D3966" s="41">
        <v>2500000</v>
      </c>
      <c r="E3966" s="9">
        <v>4102328.64</v>
      </c>
      <c r="F3966" s="46">
        <f t="shared" si="232"/>
        <v>1602328.6400000001</v>
      </c>
      <c r="G3966" s="47" t="str">
        <f t="shared" si="233"/>
        <v> </v>
      </c>
      <c r="H3966" s="50">
        <v>-1602328.64</v>
      </c>
    </row>
    <row r="3967" spans="1:8" ht="12.75">
      <c r="A3967" s="67" t="s">
        <v>547</v>
      </c>
      <c r="B3967" s="7" t="s">
        <v>563</v>
      </c>
      <c r="C3967" s="8">
        <v>1200000</v>
      </c>
      <c r="D3967" s="41">
        <v>1200000</v>
      </c>
      <c r="E3967" s="9">
        <v>2237438.1</v>
      </c>
      <c r="F3967" s="46">
        <f t="shared" si="232"/>
        <v>1037438.1000000001</v>
      </c>
      <c r="G3967" s="47" t="str">
        <f t="shared" si="233"/>
        <v> </v>
      </c>
      <c r="H3967" s="50">
        <v>-1037438.1</v>
      </c>
    </row>
    <row r="3968" spans="1:8" ht="12.75">
      <c r="A3968" s="67" t="s">
        <v>548</v>
      </c>
      <c r="B3968" s="7" t="s">
        <v>564</v>
      </c>
      <c r="C3968" s="8">
        <v>40000</v>
      </c>
      <c r="D3968" s="41">
        <v>40000</v>
      </c>
      <c r="E3968" s="9">
        <v>13626</v>
      </c>
      <c r="F3968" s="46" t="str">
        <f t="shared" si="232"/>
        <v> </v>
      </c>
      <c r="G3968" s="47">
        <f t="shared" si="233"/>
        <v>26374</v>
      </c>
      <c r="H3968" s="50">
        <v>26374</v>
      </c>
    </row>
    <row r="3969" spans="1:8" ht="12.75">
      <c r="A3969" s="67" t="s">
        <v>549</v>
      </c>
      <c r="B3969" s="7" t="s">
        <v>565</v>
      </c>
      <c r="C3969" s="8">
        <v>2200000</v>
      </c>
      <c r="D3969" s="41">
        <v>2700000</v>
      </c>
      <c r="E3969" s="9">
        <v>2896874.5</v>
      </c>
      <c r="F3969" s="46">
        <f t="shared" si="232"/>
        <v>196874.5</v>
      </c>
      <c r="G3969" s="47" t="str">
        <f t="shared" si="233"/>
        <v> </v>
      </c>
      <c r="H3969" s="50">
        <v>-196874.5</v>
      </c>
    </row>
    <row r="3970" spans="1:8" ht="12.75">
      <c r="A3970" s="67" t="s">
        <v>813</v>
      </c>
      <c r="B3970" s="7" t="s">
        <v>303</v>
      </c>
      <c r="C3970" s="8">
        <v>4900000</v>
      </c>
      <c r="D3970" s="41">
        <v>4900000</v>
      </c>
      <c r="E3970" s="9">
        <v>6893145.05</v>
      </c>
      <c r="F3970" s="46">
        <f t="shared" si="232"/>
        <v>1993145.0499999998</v>
      </c>
      <c r="G3970" s="47" t="str">
        <f t="shared" si="233"/>
        <v> </v>
      </c>
      <c r="H3970" s="50">
        <v>-1993145.05</v>
      </c>
    </row>
    <row r="3971" spans="1:8" ht="12.75">
      <c r="A3971" s="67" t="s">
        <v>304</v>
      </c>
      <c r="B3971" s="7" t="s">
        <v>305</v>
      </c>
      <c r="C3971" s="8">
        <v>800000</v>
      </c>
      <c r="D3971" s="41">
        <v>800000</v>
      </c>
      <c r="E3971" s="9">
        <v>492755.7</v>
      </c>
      <c r="F3971" s="46" t="str">
        <f t="shared" si="232"/>
        <v> </v>
      </c>
      <c r="G3971" s="47">
        <f t="shared" si="233"/>
        <v>307244.3</v>
      </c>
      <c r="H3971" s="50">
        <v>307244.3</v>
      </c>
    </row>
    <row r="3972" spans="1:8" ht="12.75">
      <c r="A3972" s="67" t="s">
        <v>306</v>
      </c>
      <c r="B3972" s="7" t="s">
        <v>307</v>
      </c>
      <c r="C3972" s="8">
        <v>3200000</v>
      </c>
      <c r="D3972" s="41">
        <v>3200000</v>
      </c>
      <c r="E3972" s="9">
        <v>4244247.89</v>
      </c>
      <c r="F3972" s="46">
        <f t="shared" si="232"/>
        <v>1044247.8899999997</v>
      </c>
      <c r="G3972" s="47" t="str">
        <f t="shared" si="233"/>
        <v> </v>
      </c>
      <c r="H3972" s="50">
        <v>-1044247.89</v>
      </c>
    </row>
    <row r="3973" spans="1:8" ht="12.75">
      <c r="A3973" s="67" t="s">
        <v>588</v>
      </c>
      <c r="B3973" s="7" t="s">
        <v>270</v>
      </c>
      <c r="C3973" s="8">
        <v>1500000</v>
      </c>
      <c r="D3973" s="41">
        <v>1500000</v>
      </c>
      <c r="E3973" s="9">
        <v>1150406.13</v>
      </c>
      <c r="F3973" s="46" t="str">
        <f t="shared" si="232"/>
        <v> </v>
      </c>
      <c r="G3973" s="47">
        <f t="shared" si="233"/>
        <v>349593.8700000001</v>
      </c>
      <c r="H3973" s="50">
        <v>349593.87</v>
      </c>
    </row>
    <row r="3974" spans="1:8" ht="12.75">
      <c r="A3974" s="67" t="s">
        <v>552</v>
      </c>
      <c r="B3974" s="7" t="s">
        <v>582</v>
      </c>
      <c r="C3974" s="8">
        <v>50000</v>
      </c>
      <c r="D3974" s="41">
        <v>75000</v>
      </c>
      <c r="E3974" s="9">
        <v>71353.69</v>
      </c>
      <c r="F3974" s="46" t="str">
        <f t="shared" si="232"/>
        <v> </v>
      </c>
      <c r="G3974" s="47">
        <f t="shared" si="233"/>
        <v>3646.3099999999977</v>
      </c>
      <c r="H3974" s="50">
        <v>3646.31</v>
      </c>
    </row>
    <row r="3975" spans="1:8" ht="12.75">
      <c r="A3975" s="67" t="s">
        <v>553</v>
      </c>
      <c r="B3975" s="7" t="s">
        <v>568</v>
      </c>
      <c r="C3975" s="8">
        <v>250000</v>
      </c>
      <c r="D3975" s="41">
        <v>250000</v>
      </c>
      <c r="E3975" s="9">
        <v>248105.57</v>
      </c>
      <c r="F3975" s="46" t="str">
        <f t="shared" si="232"/>
        <v> </v>
      </c>
      <c r="G3975" s="47">
        <f t="shared" si="233"/>
        <v>1894.429999999993</v>
      </c>
      <c r="H3975" s="50">
        <v>1894.43</v>
      </c>
    </row>
    <row r="3976" spans="1:8" ht="12.75">
      <c r="A3976" s="67" t="s">
        <v>1327</v>
      </c>
      <c r="B3976" s="7" t="s">
        <v>1347</v>
      </c>
      <c r="C3976" s="8">
        <v>50000</v>
      </c>
      <c r="D3976" s="41">
        <v>50000</v>
      </c>
      <c r="E3976" s="9">
        <v>37875</v>
      </c>
      <c r="F3976" s="46" t="str">
        <f t="shared" si="232"/>
        <v> </v>
      </c>
      <c r="G3976" s="47">
        <f t="shared" si="233"/>
        <v>12125</v>
      </c>
      <c r="H3976" s="50">
        <v>12125</v>
      </c>
    </row>
    <row r="3977" spans="1:8" ht="12.75">
      <c r="A3977" s="66"/>
      <c r="B3977" s="7"/>
      <c r="C3977" s="8"/>
      <c r="D3977" s="41"/>
      <c r="E3977" s="9"/>
      <c r="F3977" s="9"/>
      <c r="G3977" s="78"/>
      <c r="H3977" s="50"/>
    </row>
    <row r="3978" spans="1:9" ht="12.75">
      <c r="A3978" s="66"/>
      <c r="B3978" s="14" t="s">
        <v>889</v>
      </c>
      <c r="C3978" s="8">
        <v>247870800</v>
      </c>
      <c r="D3978" s="42"/>
      <c r="E3978" s="23"/>
      <c r="F3978" s="23"/>
      <c r="G3978" s="79"/>
      <c r="H3978" s="71"/>
      <c r="I3978" s="9">
        <v>260851420.67</v>
      </c>
    </row>
    <row r="3979" spans="1:8" ht="12.75">
      <c r="A3979" s="66"/>
      <c r="B3979" s="14" t="s">
        <v>893</v>
      </c>
      <c r="C3979" s="8"/>
      <c r="D3979" s="43">
        <f>SUM(D3960:D3976)</f>
        <v>251370800</v>
      </c>
      <c r="E3979" s="21">
        <f>SUM(E3960:E3976)</f>
        <v>260851420.66999996</v>
      </c>
      <c r="F3979" s="21">
        <f>SUM(F3960:F3976)</f>
        <v>13583555.57</v>
      </c>
      <c r="G3979" s="80">
        <f>SUM(G3960:G3976)</f>
        <v>4102934.899999988</v>
      </c>
      <c r="H3979" s="72">
        <f>SUM(H3960:H3976)</f>
        <v>-9480620.67</v>
      </c>
    </row>
    <row r="3980" spans="1:8" ht="12.75">
      <c r="A3980" s="66"/>
      <c r="B3980" s="14"/>
      <c r="C3980" s="8"/>
      <c r="D3980" s="41"/>
      <c r="E3980" s="9"/>
      <c r="F3980" s="9"/>
      <c r="G3980" s="78"/>
      <c r="H3980" s="50"/>
    </row>
    <row r="3981" spans="1:8" ht="12.75">
      <c r="A3981" s="66"/>
      <c r="B3981" s="17" t="s">
        <v>894</v>
      </c>
      <c r="C3981" s="8"/>
      <c r="D3981" s="41"/>
      <c r="E3981" s="9"/>
      <c r="F3981" s="9"/>
      <c r="G3981" s="78"/>
      <c r="H3981" s="50"/>
    </row>
    <row r="3982" spans="1:8" ht="12.75">
      <c r="A3982" s="66"/>
      <c r="B3982" s="17" t="s">
        <v>1310</v>
      </c>
      <c r="C3982" s="8"/>
      <c r="D3982" s="41"/>
      <c r="E3982" s="9"/>
      <c r="F3982" s="9"/>
      <c r="G3982" s="78"/>
      <c r="H3982" s="50"/>
    </row>
    <row r="3983" spans="1:8" ht="12.75">
      <c r="A3983" s="66"/>
      <c r="B3983" s="14"/>
      <c r="C3983" s="8"/>
      <c r="D3983" s="41"/>
      <c r="E3983" s="9"/>
      <c r="F3983" s="9"/>
      <c r="G3983" s="78"/>
      <c r="H3983" s="50"/>
    </row>
    <row r="3984" spans="1:8" ht="12.75">
      <c r="A3984" s="66"/>
      <c r="B3984" s="17" t="s">
        <v>1263</v>
      </c>
      <c r="C3984" s="8"/>
      <c r="D3984" s="41"/>
      <c r="E3984" s="9"/>
      <c r="F3984" s="9"/>
      <c r="G3984" s="78"/>
      <c r="H3984" s="50"/>
    </row>
    <row r="3985" spans="1:8" ht="12.75">
      <c r="A3985" s="66" t="s">
        <v>312</v>
      </c>
      <c r="B3985" s="7" t="s">
        <v>534</v>
      </c>
      <c r="C3985" s="8">
        <v>288464000</v>
      </c>
      <c r="D3985" s="41">
        <v>290919000</v>
      </c>
      <c r="E3985" s="9">
        <v>287602207.81</v>
      </c>
      <c r="F3985" s="46" t="str">
        <f>IF(E3985&gt;D3985,E3985-D3985," ")</f>
        <v> </v>
      </c>
      <c r="G3985" s="47">
        <f>IF(D3985&gt;E3985,D3985-E3985," ")</f>
        <v>3316792.1899999976</v>
      </c>
      <c r="H3985" s="50">
        <v>3316792.19</v>
      </c>
    </row>
    <row r="3986" spans="1:8" ht="12.75">
      <c r="A3986" s="66"/>
      <c r="B3986" s="7"/>
      <c r="C3986" s="8"/>
      <c r="D3986" s="41"/>
      <c r="E3986" s="9"/>
      <c r="F3986" s="9"/>
      <c r="G3986" s="78"/>
      <c r="H3986" s="50"/>
    </row>
    <row r="3987" spans="1:8" ht="12.75">
      <c r="A3987" s="66"/>
      <c r="B3987" s="17" t="s">
        <v>1264</v>
      </c>
      <c r="C3987" s="8"/>
      <c r="D3987" s="41"/>
      <c r="E3987" s="9"/>
      <c r="F3987" s="9"/>
      <c r="G3987" s="78"/>
      <c r="H3987" s="50"/>
    </row>
    <row r="3988" spans="1:8" ht="12.75">
      <c r="A3988" s="66" t="s">
        <v>313</v>
      </c>
      <c r="B3988" s="7" t="s">
        <v>554</v>
      </c>
      <c r="C3988" s="8">
        <v>3280000</v>
      </c>
      <c r="D3988" s="41">
        <v>3280000</v>
      </c>
      <c r="E3988" s="9">
        <v>2605538.58</v>
      </c>
      <c r="F3988" s="46" t="str">
        <f aca="true" t="shared" si="234" ref="F3988:F4006">IF(E3988&gt;D3988,E3988-D3988," ")</f>
        <v> </v>
      </c>
      <c r="G3988" s="47">
        <f aca="true" t="shared" si="235" ref="G3988:G4006">IF(D3988&gt;E3988,D3988-E3988," ")</f>
        <v>674461.4199999999</v>
      </c>
      <c r="H3988" s="50">
        <v>674461.42</v>
      </c>
    </row>
    <row r="3989" spans="1:8" ht="12.75">
      <c r="A3989" s="67" t="s">
        <v>536</v>
      </c>
      <c r="B3989" s="7" t="s">
        <v>555</v>
      </c>
      <c r="C3989" s="8">
        <v>26000000</v>
      </c>
      <c r="D3989" s="41">
        <v>26000000</v>
      </c>
      <c r="E3989" s="9">
        <v>28489676.09</v>
      </c>
      <c r="F3989" s="46">
        <f t="shared" si="234"/>
        <v>2489676.09</v>
      </c>
      <c r="G3989" s="47" t="str">
        <f t="shared" si="235"/>
        <v> </v>
      </c>
      <c r="H3989" s="50">
        <v>-2489676.09</v>
      </c>
    </row>
    <row r="3990" spans="1:8" ht="12.75">
      <c r="A3990" s="67" t="s">
        <v>538</v>
      </c>
      <c r="B3990" s="7" t="s">
        <v>579</v>
      </c>
      <c r="C3990" s="8">
        <v>100000</v>
      </c>
      <c r="D3990" s="41">
        <v>100000</v>
      </c>
      <c r="E3990" s="9">
        <v>37150</v>
      </c>
      <c r="F3990" s="46" t="str">
        <f t="shared" si="234"/>
        <v> </v>
      </c>
      <c r="G3990" s="47">
        <f t="shared" si="235"/>
        <v>62850</v>
      </c>
      <c r="H3990" s="50">
        <v>62850</v>
      </c>
    </row>
    <row r="3991" spans="1:8" ht="12.75">
      <c r="A3991" s="67" t="s">
        <v>539</v>
      </c>
      <c r="B3991" s="7" t="s">
        <v>556</v>
      </c>
      <c r="C3991" s="8">
        <v>9000000</v>
      </c>
      <c r="D3991" s="41">
        <v>10000000</v>
      </c>
      <c r="E3991" s="9">
        <v>21953642.85</v>
      </c>
      <c r="F3991" s="46">
        <f t="shared" si="234"/>
        <v>11953642.850000001</v>
      </c>
      <c r="G3991" s="47" t="str">
        <f t="shared" si="235"/>
        <v> </v>
      </c>
      <c r="H3991" s="50">
        <v>-11953642.85</v>
      </c>
    </row>
    <row r="3992" spans="1:8" ht="12.75">
      <c r="A3992" s="67" t="s">
        <v>265</v>
      </c>
      <c r="B3992" s="7" t="s">
        <v>266</v>
      </c>
      <c r="C3992" s="8"/>
      <c r="D3992" s="41"/>
      <c r="E3992" s="9"/>
      <c r="F3992" s="46" t="str">
        <f t="shared" si="234"/>
        <v> </v>
      </c>
      <c r="G3992" s="47" t="str">
        <f t="shared" si="235"/>
        <v> </v>
      </c>
      <c r="H3992" s="50"/>
    </row>
    <row r="3993" spans="1:8" ht="12.75">
      <c r="A3993" s="2"/>
      <c r="B3993" s="7" t="s">
        <v>267</v>
      </c>
      <c r="C3993" s="8">
        <v>800000</v>
      </c>
      <c r="D3993" s="41">
        <v>900000</v>
      </c>
      <c r="E3993" s="9">
        <v>887267.58</v>
      </c>
      <c r="F3993" s="46" t="str">
        <f t="shared" si="234"/>
        <v> </v>
      </c>
      <c r="G3993" s="47">
        <f t="shared" si="235"/>
        <v>12732.420000000042</v>
      </c>
      <c r="H3993" s="50">
        <v>12732.42</v>
      </c>
    </row>
    <row r="3994" spans="1:8" ht="12.75">
      <c r="A3994" s="67" t="s">
        <v>540</v>
      </c>
      <c r="B3994" s="7" t="s">
        <v>557</v>
      </c>
      <c r="C3994" s="8">
        <v>400000</v>
      </c>
      <c r="D3994" s="41">
        <v>400000</v>
      </c>
      <c r="E3994" s="9">
        <v>290844.23</v>
      </c>
      <c r="F3994" s="46" t="str">
        <f t="shared" si="234"/>
        <v> </v>
      </c>
      <c r="G3994" s="47">
        <f t="shared" si="235"/>
        <v>109155.77000000002</v>
      </c>
      <c r="H3994" s="50">
        <v>109155.77</v>
      </c>
    </row>
    <row r="3995" spans="1:8" ht="12.75">
      <c r="A3995" s="67" t="s">
        <v>541</v>
      </c>
      <c r="B3995" s="7" t="s">
        <v>558</v>
      </c>
      <c r="C3995" s="8">
        <v>2300000</v>
      </c>
      <c r="D3995" s="41">
        <v>2450000</v>
      </c>
      <c r="E3995" s="9">
        <v>2439754.62</v>
      </c>
      <c r="F3995" s="46" t="str">
        <f t="shared" si="234"/>
        <v> </v>
      </c>
      <c r="G3995" s="47">
        <f t="shared" si="235"/>
        <v>10245.379999999888</v>
      </c>
      <c r="H3995" s="50">
        <v>10245.38</v>
      </c>
    </row>
    <row r="3996" spans="1:8" ht="12.75">
      <c r="A3996" s="67" t="s">
        <v>577</v>
      </c>
      <c r="B3996" s="7" t="s">
        <v>580</v>
      </c>
      <c r="C3996" s="8">
        <v>400000</v>
      </c>
      <c r="D3996" s="41">
        <v>400000</v>
      </c>
      <c r="E3996" s="9">
        <v>302400</v>
      </c>
      <c r="F3996" s="46" t="str">
        <f t="shared" si="234"/>
        <v> </v>
      </c>
      <c r="G3996" s="47">
        <f t="shared" si="235"/>
        <v>97600</v>
      </c>
      <c r="H3996" s="50">
        <v>97600</v>
      </c>
    </row>
    <row r="3997" spans="1:8" ht="12.75">
      <c r="A3997" s="67" t="s">
        <v>543</v>
      </c>
      <c r="B3997" s="7" t="s">
        <v>559</v>
      </c>
      <c r="C3997" s="8">
        <v>400000</v>
      </c>
      <c r="D3997" s="41">
        <v>600000</v>
      </c>
      <c r="E3997" s="9">
        <v>516630.5</v>
      </c>
      <c r="F3997" s="46" t="str">
        <f t="shared" si="234"/>
        <v> </v>
      </c>
      <c r="G3997" s="47">
        <f t="shared" si="235"/>
        <v>83369.5</v>
      </c>
      <c r="H3997" s="50">
        <v>83369.5</v>
      </c>
    </row>
    <row r="3998" spans="1:8" ht="12.75">
      <c r="A3998" s="67" t="s">
        <v>544</v>
      </c>
      <c r="B3998" s="7" t="s">
        <v>1353</v>
      </c>
      <c r="C3998" s="8"/>
      <c r="D3998" s="41"/>
      <c r="E3998" s="9"/>
      <c r="F3998" s="46" t="str">
        <f t="shared" si="234"/>
        <v> </v>
      </c>
      <c r="G3998" s="47" t="str">
        <f t="shared" si="235"/>
        <v> </v>
      </c>
      <c r="H3998" s="50"/>
    </row>
    <row r="3999" spans="1:8" ht="12.75">
      <c r="A3999" s="66"/>
      <c r="B3999" s="7" t="s">
        <v>790</v>
      </c>
      <c r="C3999" s="8">
        <v>3600000</v>
      </c>
      <c r="D3999" s="41">
        <v>3600000</v>
      </c>
      <c r="E3999" s="9">
        <v>4663751.32</v>
      </c>
      <c r="F3999" s="46">
        <f t="shared" si="234"/>
        <v>1063751.3200000003</v>
      </c>
      <c r="G3999" s="47" t="str">
        <f t="shared" si="235"/>
        <v> </v>
      </c>
      <c r="H3999" s="50">
        <v>-1063751.32</v>
      </c>
    </row>
    <row r="4000" spans="1:8" ht="12.75">
      <c r="A4000" s="67" t="s">
        <v>546</v>
      </c>
      <c r="B4000" s="7" t="s">
        <v>562</v>
      </c>
      <c r="C4000" s="8">
        <v>5700000</v>
      </c>
      <c r="D4000" s="41">
        <v>6900000</v>
      </c>
      <c r="E4000" s="9">
        <v>6869536.68</v>
      </c>
      <c r="F4000" s="46" t="str">
        <f t="shared" si="234"/>
        <v> </v>
      </c>
      <c r="G4000" s="47">
        <f t="shared" si="235"/>
        <v>30463.320000000298</v>
      </c>
      <c r="H4000" s="50">
        <v>30463.32</v>
      </c>
    </row>
    <row r="4001" spans="1:8" ht="12.75">
      <c r="A4001" s="67" t="s">
        <v>547</v>
      </c>
      <c r="B4001" s="7" t="s">
        <v>563</v>
      </c>
      <c r="C4001" s="8">
        <v>1900000</v>
      </c>
      <c r="D4001" s="41">
        <v>1630000</v>
      </c>
      <c r="E4001" s="9">
        <v>1566811</v>
      </c>
      <c r="F4001" s="46" t="str">
        <f t="shared" si="234"/>
        <v> </v>
      </c>
      <c r="G4001" s="47">
        <f t="shared" si="235"/>
        <v>63189</v>
      </c>
      <c r="H4001" s="50">
        <v>63189</v>
      </c>
    </row>
    <row r="4002" spans="1:8" ht="12.75">
      <c r="A4002" s="67" t="s">
        <v>548</v>
      </c>
      <c r="B4002" s="7" t="s">
        <v>564</v>
      </c>
      <c r="C4002" s="8">
        <v>25000</v>
      </c>
      <c r="D4002" s="41">
        <v>45000</v>
      </c>
      <c r="E4002" s="9">
        <v>37526</v>
      </c>
      <c r="F4002" s="46" t="str">
        <f t="shared" si="234"/>
        <v> </v>
      </c>
      <c r="G4002" s="47">
        <f t="shared" si="235"/>
        <v>7474</v>
      </c>
      <c r="H4002" s="50">
        <v>7474</v>
      </c>
    </row>
    <row r="4003" spans="1:8" ht="12.75">
      <c r="A4003" s="67" t="s">
        <v>549</v>
      </c>
      <c r="B4003" s="7" t="s">
        <v>565</v>
      </c>
      <c r="C4003" s="8">
        <v>3300000</v>
      </c>
      <c r="D4003" s="41">
        <v>3300000</v>
      </c>
      <c r="E4003" s="9">
        <v>3981538</v>
      </c>
      <c r="F4003" s="46">
        <f t="shared" si="234"/>
        <v>681538</v>
      </c>
      <c r="G4003" s="47" t="str">
        <f t="shared" si="235"/>
        <v> </v>
      </c>
      <c r="H4003" s="50">
        <v>-681538</v>
      </c>
    </row>
    <row r="4004" spans="1:8" ht="12.75">
      <c r="A4004" s="67" t="s">
        <v>813</v>
      </c>
      <c r="B4004" s="7" t="s">
        <v>303</v>
      </c>
      <c r="C4004" s="8">
        <v>7700000</v>
      </c>
      <c r="D4004" s="41">
        <v>7700000</v>
      </c>
      <c r="E4004" s="9">
        <v>9885949.48</v>
      </c>
      <c r="F4004" s="46">
        <f t="shared" si="234"/>
        <v>2185949.4800000004</v>
      </c>
      <c r="G4004" s="47" t="str">
        <f t="shared" si="235"/>
        <v> </v>
      </c>
      <c r="H4004" s="50">
        <v>-2185949.48</v>
      </c>
    </row>
    <row r="4005" spans="1:8" ht="12.75">
      <c r="A4005" s="67" t="s">
        <v>304</v>
      </c>
      <c r="B4005" s="7" t="s">
        <v>305</v>
      </c>
      <c r="C4005" s="8">
        <v>800000</v>
      </c>
      <c r="D4005" s="41">
        <v>800000</v>
      </c>
      <c r="E4005" s="9">
        <v>1373630.85</v>
      </c>
      <c r="F4005" s="46">
        <f t="shared" si="234"/>
        <v>573630.8500000001</v>
      </c>
      <c r="G4005" s="47" t="str">
        <f t="shared" si="235"/>
        <v> </v>
      </c>
      <c r="H4005" s="50">
        <v>-573630.85</v>
      </c>
    </row>
    <row r="4006" spans="1:8" ht="12.75">
      <c r="A4006" s="67" t="s">
        <v>306</v>
      </c>
      <c r="B4006" s="7" t="s">
        <v>307</v>
      </c>
      <c r="C4006" s="8">
        <v>6500000</v>
      </c>
      <c r="D4006" s="41">
        <v>5700000</v>
      </c>
      <c r="E4006" s="9">
        <v>5647277.79</v>
      </c>
      <c r="F4006" s="46" t="str">
        <f t="shared" si="234"/>
        <v> </v>
      </c>
      <c r="G4006" s="47">
        <f t="shared" si="235"/>
        <v>52722.20999999996</v>
      </c>
      <c r="H4006" s="50">
        <v>52722.21</v>
      </c>
    </row>
    <row r="4007" spans="1:8" ht="12.75">
      <c r="A4007" s="67"/>
      <c r="B4007" s="15" t="s">
        <v>601</v>
      </c>
      <c r="C4007" s="8"/>
      <c r="D4007" s="44">
        <f>SUM(D3985:D4006)</f>
        <v>364724000</v>
      </c>
      <c r="E4007" s="22">
        <f>SUM(E3985:E4006)</f>
        <v>379151133.38000005</v>
      </c>
      <c r="F4007" s="22">
        <f>SUM(F3985:F4006)</f>
        <v>18948188.590000004</v>
      </c>
      <c r="G4007" s="61">
        <f>SUM(G3985:G4006)</f>
        <v>4521055.209999998</v>
      </c>
      <c r="H4007" s="50">
        <f>SUM(H3985:H4006)</f>
        <v>-14427133.379999999</v>
      </c>
    </row>
    <row r="4008" spans="1:8" ht="12.75">
      <c r="A4008" s="27"/>
      <c r="B4008" s="3"/>
      <c r="C4008" s="1"/>
      <c r="D4008" s="45"/>
      <c r="E4008" s="4"/>
      <c r="F4008" s="4"/>
      <c r="G4008" s="4"/>
      <c r="H4008" s="50"/>
    </row>
    <row r="4009" spans="1:8" ht="12.75">
      <c r="A4009" s="27"/>
      <c r="B4009" s="3"/>
      <c r="C4009" s="1"/>
      <c r="D4009" s="45"/>
      <c r="E4009" s="4"/>
      <c r="F4009" s="4"/>
      <c r="G4009" s="4"/>
      <c r="H4009" s="50"/>
    </row>
    <row r="4010" spans="1:8" ht="7.5" customHeight="1">
      <c r="A4010" s="67"/>
      <c r="B4010" s="7"/>
      <c r="C4010" s="8"/>
      <c r="D4010" s="41"/>
      <c r="E4010" s="9"/>
      <c r="F4010" s="9"/>
      <c r="G4010" s="78"/>
      <c r="H4010" s="50"/>
    </row>
    <row r="4011" spans="1:8" ht="12.75">
      <c r="A4011" s="67"/>
      <c r="B4011" s="17" t="s">
        <v>881</v>
      </c>
      <c r="C4011" s="8"/>
      <c r="D4011" s="41"/>
      <c r="E4011" s="9"/>
      <c r="F4011" s="9"/>
      <c r="G4011" s="78"/>
      <c r="H4011" s="50"/>
    </row>
    <row r="4012" spans="1:8" ht="12.75">
      <c r="A4012" s="67"/>
      <c r="B4012" s="17" t="s">
        <v>694</v>
      </c>
      <c r="C4012" s="8"/>
      <c r="D4012" s="41"/>
      <c r="E4012" s="9"/>
      <c r="F4012" s="9"/>
      <c r="G4012" s="78"/>
      <c r="H4012" s="50"/>
    </row>
    <row r="4013" spans="1:8" ht="12.75">
      <c r="A4013" s="67"/>
      <c r="B4013" s="7"/>
      <c r="C4013" s="8"/>
      <c r="D4013" s="41"/>
      <c r="E4013" s="9"/>
      <c r="F4013" s="9"/>
      <c r="G4013" s="78"/>
      <c r="H4013" s="50"/>
    </row>
    <row r="4014" spans="1:8" ht="12.75">
      <c r="A4014" s="67"/>
      <c r="B4014" s="17" t="s">
        <v>894</v>
      </c>
      <c r="C4014" s="8"/>
      <c r="D4014" s="41"/>
      <c r="E4014" s="9"/>
      <c r="F4014" s="9"/>
      <c r="G4014" s="78"/>
      <c r="H4014" s="50"/>
    </row>
    <row r="4015" spans="1:8" ht="12.75">
      <c r="A4015" s="67"/>
      <c r="B4015" s="17" t="s">
        <v>1310</v>
      </c>
      <c r="C4015" s="8"/>
      <c r="D4015" s="41"/>
      <c r="E4015" s="9"/>
      <c r="F4015" s="9"/>
      <c r="G4015" s="78"/>
      <c r="H4015" s="50"/>
    </row>
    <row r="4016" spans="1:8" ht="12.75">
      <c r="A4016" s="67"/>
      <c r="B4016" s="17" t="s">
        <v>607</v>
      </c>
      <c r="C4016" s="8"/>
      <c r="D4016" s="41"/>
      <c r="E4016" s="9"/>
      <c r="F4016" s="9"/>
      <c r="G4016" s="78"/>
      <c r="H4016" s="50"/>
    </row>
    <row r="4017" spans="1:8" ht="7.5" customHeight="1">
      <c r="A4017" s="67"/>
      <c r="B4017" s="17"/>
      <c r="C4017" s="8"/>
      <c r="D4017" s="41"/>
      <c r="E4017" s="9"/>
      <c r="F4017" s="9"/>
      <c r="G4017" s="78"/>
      <c r="H4017" s="50"/>
    </row>
    <row r="4018" spans="1:8" ht="12.75">
      <c r="A4018" s="67"/>
      <c r="B4018" s="15" t="s">
        <v>598</v>
      </c>
      <c r="C4018" s="8"/>
      <c r="D4018" s="41">
        <f>D4007</f>
        <v>364724000</v>
      </c>
      <c r="E4018" s="9">
        <f>E4007</f>
        <v>379151133.38000005</v>
      </c>
      <c r="F4018" s="9">
        <f>F4007</f>
        <v>18948188.590000004</v>
      </c>
      <c r="G4018" s="78">
        <f>G4007</f>
        <v>4521055.209999998</v>
      </c>
      <c r="H4018" s="50">
        <f>H4007</f>
        <v>-14427133.379999999</v>
      </c>
    </row>
    <row r="4019" spans="1:8" ht="7.5" customHeight="1">
      <c r="A4019" s="67"/>
      <c r="B4019" s="15"/>
      <c r="C4019" s="8"/>
      <c r="D4019" s="41"/>
      <c r="E4019" s="9"/>
      <c r="F4019" s="9"/>
      <c r="G4019" s="78"/>
      <c r="H4019" s="50"/>
    </row>
    <row r="4020" spans="1:8" ht="12.75">
      <c r="A4020" s="67"/>
      <c r="B4020" s="17" t="s">
        <v>599</v>
      </c>
      <c r="C4020" s="8"/>
      <c r="D4020" s="41"/>
      <c r="E4020" s="9"/>
      <c r="F4020" s="9"/>
      <c r="G4020" s="78"/>
      <c r="H4020" s="50"/>
    </row>
    <row r="4021" spans="1:8" ht="12.75">
      <c r="A4021" s="66" t="s">
        <v>699</v>
      </c>
      <c r="B4021" s="7" t="s">
        <v>270</v>
      </c>
      <c r="C4021" s="8">
        <v>3800000</v>
      </c>
      <c r="D4021" s="41">
        <v>3400000</v>
      </c>
      <c r="E4021" s="9">
        <v>3178862.08</v>
      </c>
      <c r="F4021" s="46" t="str">
        <f>IF(E4021&gt;D4021,E4021-D4021," ")</f>
        <v> </v>
      </c>
      <c r="G4021" s="47">
        <f>IF(D4021&gt;E4021,D4021-E4021," ")</f>
        <v>221137.91999999993</v>
      </c>
      <c r="H4021" s="50">
        <v>221137.92</v>
      </c>
    </row>
    <row r="4022" spans="1:8" ht="12.75">
      <c r="A4022" s="67" t="s">
        <v>552</v>
      </c>
      <c r="B4022" s="7" t="s">
        <v>582</v>
      </c>
      <c r="C4022" s="8">
        <v>60000</v>
      </c>
      <c r="D4022" s="41">
        <v>105000</v>
      </c>
      <c r="E4022" s="9">
        <v>94356.75</v>
      </c>
      <c r="F4022" s="46" t="str">
        <f>IF(E4022&gt;D4022,E4022-D4022," ")</f>
        <v> </v>
      </c>
      <c r="G4022" s="47">
        <f>IF(D4022&gt;E4022,D4022-E4022," ")</f>
        <v>10643.25</v>
      </c>
      <c r="H4022" s="50">
        <v>10643.25</v>
      </c>
    </row>
    <row r="4023" spans="1:8" ht="12.75">
      <c r="A4023" s="67" t="s">
        <v>553</v>
      </c>
      <c r="B4023" s="7" t="s">
        <v>568</v>
      </c>
      <c r="C4023" s="8">
        <v>300000</v>
      </c>
      <c r="D4023" s="41">
        <v>600000</v>
      </c>
      <c r="E4023" s="9">
        <v>520654.96</v>
      </c>
      <c r="F4023" s="46" t="str">
        <f>IF(E4023&gt;D4023,E4023-D4023," ")</f>
        <v> </v>
      </c>
      <c r="G4023" s="47">
        <f>IF(D4023&gt;E4023,D4023-E4023," ")</f>
        <v>79345.03999999998</v>
      </c>
      <c r="H4023" s="50">
        <v>79345.04</v>
      </c>
    </row>
    <row r="4024" spans="1:8" ht="12.75">
      <c r="A4024" s="67" t="s">
        <v>1327</v>
      </c>
      <c r="B4024" s="7" t="s">
        <v>1347</v>
      </c>
      <c r="C4024" s="8">
        <v>50000</v>
      </c>
      <c r="D4024" s="41">
        <v>50000</v>
      </c>
      <c r="E4024" s="9">
        <v>46330</v>
      </c>
      <c r="F4024" s="46" t="str">
        <f>IF(E4024&gt;D4024,E4024-D4024," ")</f>
        <v> </v>
      </c>
      <c r="G4024" s="47">
        <f>IF(D4024&gt;E4024,D4024-E4024," ")</f>
        <v>3670</v>
      </c>
      <c r="H4024" s="50">
        <v>3670</v>
      </c>
    </row>
    <row r="4025" spans="1:9" ht="12.75">
      <c r="A4025" s="66"/>
      <c r="B4025" s="14" t="s">
        <v>889</v>
      </c>
      <c r="C4025" s="8">
        <v>364879000</v>
      </c>
      <c r="D4025" s="42"/>
      <c r="E4025" s="23"/>
      <c r="F4025" s="23"/>
      <c r="G4025" s="79"/>
      <c r="H4025" s="71"/>
      <c r="I4025" s="9">
        <v>382991337.17</v>
      </c>
    </row>
    <row r="4026" spans="1:8" ht="12.75">
      <c r="A4026" s="66"/>
      <c r="B4026" s="14" t="s">
        <v>844</v>
      </c>
      <c r="C4026" s="8"/>
      <c r="D4026" s="41"/>
      <c r="E4026" s="9"/>
      <c r="F4026" s="9"/>
      <c r="G4026" s="78"/>
      <c r="H4026" s="50"/>
    </row>
    <row r="4027" spans="1:8" ht="12.75">
      <c r="A4027" s="66"/>
      <c r="B4027" s="14" t="s">
        <v>895</v>
      </c>
      <c r="C4027" s="8"/>
      <c r="D4027" s="43">
        <f>SUM(D4018:D4024)</f>
        <v>368879000</v>
      </c>
      <c r="E4027" s="21">
        <f>SUM(E4018:E4024)</f>
        <v>382991337.17</v>
      </c>
      <c r="F4027" s="21">
        <f>SUM(F4018:F4024)</f>
        <v>18948188.590000004</v>
      </c>
      <c r="G4027" s="80">
        <f>SUM(G4018:G4024)</f>
        <v>4835851.419999998</v>
      </c>
      <c r="H4027" s="72">
        <f>SUM(H4018:H4024)</f>
        <v>-14112337.17</v>
      </c>
    </row>
    <row r="4028" spans="1:8" ht="12.75">
      <c r="A4028" s="66"/>
      <c r="B4028" s="14"/>
      <c r="C4028" s="8"/>
      <c r="D4028" s="41"/>
      <c r="E4028" s="9"/>
      <c r="F4028" s="9"/>
      <c r="G4028" s="78"/>
      <c r="H4028" s="50"/>
    </row>
    <row r="4029" spans="1:8" ht="12.75">
      <c r="A4029" s="66"/>
      <c r="B4029" s="17" t="s">
        <v>896</v>
      </c>
      <c r="C4029" s="8"/>
      <c r="D4029" s="41"/>
      <c r="E4029" s="9"/>
      <c r="F4029" s="9"/>
      <c r="G4029" s="78"/>
      <c r="H4029" s="50"/>
    </row>
    <row r="4030" spans="1:8" ht="12.75">
      <c r="A4030" s="66"/>
      <c r="B4030" s="17" t="s">
        <v>897</v>
      </c>
      <c r="C4030" s="8"/>
      <c r="D4030" s="41"/>
      <c r="E4030" s="9"/>
      <c r="F4030" s="9"/>
      <c r="G4030" s="78"/>
      <c r="H4030" s="50"/>
    </row>
    <row r="4031" spans="1:8" ht="12.75">
      <c r="A4031" s="66"/>
      <c r="B4031" s="17"/>
      <c r="C4031" s="8"/>
      <c r="D4031" s="41"/>
      <c r="E4031" s="9"/>
      <c r="F4031" s="9"/>
      <c r="G4031" s="78"/>
      <c r="H4031" s="50"/>
    </row>
    <row r="4032" spans="1:8" ht="12.75">
      <c r="A4032" s="66"/>
      <c r="B4032" s="17" t="s">
        <v>1263</v>
      </c>
      <c r="C4032" s="8"/>
      <c r="D4032" s="41"/>
      <c r="E4032" s="9"/>
      <c r="F4032" s="9"/>
      <c r="G4032" s="78"/>
      <c r="H4032" s="50"/>
    </row>
    <row r="4033" spans="1:8" ht="12.75">
      <c r="A4033" s="66" t="s">
        <v>314</v>
      </c>
      <c r="B4033" s="7" t="s">
        <v>534</v>
      </c>
      <c r="C4033" s="8">
        <v>396290000</v>
      </c>
      <c r="D4033" s="41">
        <v>392452000</v>
      </c>
      <c r="E4033" s="9">
        <v>388171009.46</v>
      </c>
      <c r="F4033" s="46" t="str">
        <f>IF(E4033&gt;D4033,E4033-D4033," ")</f>
        <v> </v>
      </c>
      <c r="G4033" s="47">
        <f>IF(D4033&gt;E4033,D4033-E4033," ")</f>
        <v>4280990.540000021</v>
      </c>
      <c r="H4033" s="50">
        <v>4280990.54</v>
      </c>
    </row>
    <row r="4034" spans="1:8" ht="12.75">
      <c r="A4034" s="66"/>
      <c r="B4034" s="7"/>
      <c r="C4034" s="8"/>
      <c r="D4034" s="41"/>
      <c r="E4034" s="9"/>
      <c r="F4034" s="9"/>
      <c r="G4034" s="78"/>
      <c r="H4034" s="50"/>
    </row>
    <row r="4035" spans="1:8" ht="12.75">
      <c r="A4035" s="66"/>
      <c r="B4035" s="17" t="s">
        <v>1264</v>
      </c>
      <c r="C4035" s="8"/>
      <c r="D4035" s="41"/>
      <c r="E4035" s="9"/>
      <c r="F4035" s="9"/>
      <c r="G4035" s="78"/>
      <c r="H4035" s="50"/>
    </row>
    <row r="4036" spans="1:8" ht="12.75">
      <c r="A4036" s="66" t="s">
        <v>315</v>
      </c>
      <c r="B4036" s="7" t="s">
        <v>554</v>
      </c>
      <c r="C4036" s="8">
        <v>3600000</v>
      </c>
      <c r="D4036" s="41">
        <v>4320000</v>
      </c>
      <c r="E4036" s="9">
        <v>3766587.18</v>
      </c>
      <c r="F4036" s="46" t="str">
        <f aca="true" t="shared" si="236" ref="F4036:F4058">IF(E4036&gt;D4036,E4036-D4036," ")</f>
        <v> </v>
      </c>
      <c r="G4036" s="47">
        <f aca="true" t="shared" si="237" ref="G4036:G4058">IF(D4036&gt;E4036,D4036-E4036," ")</f>
        <v>553412.8199999998</v>
      </c>
      <c r="H4036" s="50">
        <v>553412.82</v>
      </c>
    </row>
    <row r="4037" spans="1:8" ht="12.75">
      <c r="A4037" s="67" t="s">
        <v>536</v>
      </c>
      <c r="B4037" s="7" t="s">
        <v>555</v>
      </c>
      <c r="C4037" s="8">
        <v>30500000</v>
      </c>
      <c r="D4037" s="41">
        <v>30500000</v>
      </c>
      <c r="E4037" s="9">
        <v>34900201.25</v>
      </c>
      <c r="F4037" s="46">
        <f t="shared" si="236"/>
        <v>4400201.25</v>
      </c>
      <c r="G4037" s="47" t="str">
        <f t="shared" si="237"/>
        <v> </v>
      </c>
      <c r="H4037" s="50">
        <v>-4400201.25</v>
      </c>
    </row>
    <row r="4038" spans="1:8" ht="12.75">
      <c r="A4038" s="67" t="s">
        <v>538</v>
      </c>
      <c r="B4038" s="7" t="s">
        <v>579</v>
      </c>
      <c r="C4038" s="8">
        <v>100000</v>
      </c>
      <c r="D4038" s="41">
        <v>100000</v>
      </c>
      <c r="E4038" s="9">
        <v>94164.76</v>
      </c>
      <c r="F4038" s="46" t="str">
        <f t="shared" si="236"/>
        <v> </v>
      </c>
      <c r="G4038" s="47">
        <f t="shared" si="237"/>
        <v>5835.240000000005</v>
      </c>
      <c r="H4038" s="50">
        <v>5835.24</v>
      </c>
    </row>
    <row r="4039" spans="1:8" ht="12.75">
      <c r="A4039" s="67" t="s">
        <v>539</v>
      </c>
      <c r="B4039" s="7" t="s">
        <v>556</v>
      </c>
      <c r="C4039" s="8">
        <v>8000000</v>
      </c>
      <c r="D4039" s="41">
        <v>8357000</v>
      </c>
      <c r="E4039" s="9">
        <v>26851515.11</v>
      </c>
      <c r="F4039" s="46">
        <f t="shared" si="236"/>
        <v>18494515.11</v>
      </c>
      <c r="G4039" s="47" t="str">
        <f t="shared" si="237"/>
        <v> </v>
      </c>
      <c r="H4039" s="50">
        <v>-18494515.11</v>
      </c>
    </row>
    <row r="4040" spans="1:8" ht="12.75">
      <c r="A4040" s="67" t="s">
        <v>265</v>
      </c>
      <c r="B4040" s="7" t="s">
        <v>266</v>
      </c>
      <c r="C4040" s="8"/>
      <c r="D4040" s="41"/>
      <c r="E4040" s="9"/>
      <c r="F4040" s="46" t="str">
        <f t="shared" si="236"/>
        <v> </v>
      </c>
      <c r="G4040" s="47" t="str">
        <f t="shared" si="237"/>
        <v> </v>
      </c>
      <c r="H4040" s="50"/>
    </row>
    <row r="4041" spans="1:8" ht="12.75">
      <c r="A4041" s="2"/>
      <c r="B4041" s="7" t="s">
        <v>267</v>
      </c>
      <c r="C4041" s="8">
        <v>1300000</v>
      </c>
      <c r="D4041" s="41">
        <v>1575000</v>
      </c>
      <c r="E4041" s="9">
        <v>1225929.25</v>
      </c>
      <c r="F4041" s="46" t="str">
        <f t="shared" si="236"/>
        <v> </v>
      </c>
      <c r="G4041" s="47">
        <f t="shared" si="237"/>
        <v>349070.75</v>
      </c>
      <c r="H4041" s="50">
        <v>349070.75</v>
      </c>
    </row>
    <row r="4042" spans="1:8" ht="12.75">
      <c r="A4042" s="67" t="s">
        <v>540</v>
      </c>
      <c r="B4042" s="7" t="s">
        <v>557</v>
      </c>
      <c r="C4042" s="8">
        <v>300000</v>
      </c>
      <c r="D4042" s="41">
        <v>340000</v>
      </c>
      <c r="E4042" s="9">
        <v>306808.84</v>
      </c>
      <c r="F4042" s="46" t="str">
        <f t="shared" si="236"/>
        <v> </v>
      </c>
      <c r="G4042" s="47">
        <f t="shared" si="237"/>
        <v>33191.159999999974</v>
      </c>
      <c r="H4042" s="50">
        <v>33191.16</v>
      </c>
    </row>
    <row r="4043" spans="1:8" ht="12.75">
      <c r="A4043" s="67" t="s">
        <v>541</v>
      </c>
      <c r="B4043" s="7" t="s">
        <v>558</v>
      </c>
      <c r="C4043" s="8">
        <v>1800000</v>
      </c>
      <c r="D4043" s="41">
        <v>2575000</v>
      </c>
      <c r="E4043" s="9">
        <v>2517269.33</v>
      </c>
      <c r="F4043" s="46" t="str">
        <f t="shared" si="236"/>
        <v> </v>
      </c>
      <c r="G4043" s="47">
        <f t="shared" si="237"/>
        <v>57730.669999999925</v>
      </c>
      <c r="H4043" s="50">
        <v>57730.67</v>
      </c>
    </row>
    <row r="4044" spans="1:8" ht="12.75">
      <c r="A4044" s="67" t="s">
        <v>577</v>
      </c>
      <c r="B4044" s="7" t="s">
        <v>580</v>
      </c>
      <c r="C4044" s="8">
        <v>1110000</v>
      </c>
      <c r="D4044" s="41">
        <v>1116000</v>
      </c>
      <c r="E4044" s="9">
        <v>1115389.2</v>
      </c>
      <c r="F4044" s="46" t="str">
        <f t="shared" si="236"/>
        <v> </v>
      </c>
      <c r="G4044" s="47">
        <f t="shared" si="237"/>
        <v>610.8000000000466</v>
      </c>
      <c r="H4044" s="50">
        <v>610.8</v>
      </c>
    </row>
    <row r="4045" spans="1:8" ht="12.75">
      <c r="A4045" s="67" t="s">
        <v>543</v>
      </c>
      <c r="B4045" s="7" t="s">
        <v>559</v>
      </c>
      <c r="C4045" s="8">
        <v>600000</v>
      </c>
      <c r="D4045" s="41">
        <v>600000</v>
      </c>
      <c r="E4045" s="9">
        <v>570006.25</v>
      </c>
      <c r="F4045" s="46" t="str">
        <f t="shared" si="236"/>
        <v> </v>
      </c>
      <c r="G4045" s="47">
        <f t="shared" si="237"/>
        <v>29993.75</v>
      </c>
      <c r="H4045" s="50">
        <v>29993.75</v>
      </c>
    </row>
    <row r="4046" spans="1:8" ht="12.75">
      <c r="A4046" s="67" t="s">
        <v>544</v>
      </c>
      <c r="B4046" s="7" t="s">
        <v>1353</v>
      </c>
      <c r="C4046" s="8"/>
      <c r="D4046" s="41"/>
      <c r="E4046" s="9"/>
      <c r="F4046" s="46" t="str">
        <f t="shared" si="236"/>
        <v> </v>
      </c>
      <c r="G4046" s="47" t="str">
        <f t="shared" si="237"/>
        <v> </v>
      </c>
      <c r="H4046" s="50"/>
    </row>
    <row r="4047" spans="1:8" ht="12.75">
      <c r="A4047" s="66"/>
      <c r="B4047" s="7" t="s">
        <v>790</v>
      </c>
      <c r="C4047" s="8">
        <v>8500000</v>
      </c>
      <c r="D4047" s="41">
        <v>8500000</v>
      </c>
      <c r="E4047" s="9">
        <v>11595817.76</v>
      </c>
      <c r="F4047" s="46">
        <f t="shared" si="236"/>
        <v>3095817.76</v>
      </c>
      <c r="G4047" s="47" t="str">
        <f t="shared" si="237"/>
        <v> </v>
      </c>
      <c r="H4047" s="50">
        <v>-3095817.76</v>
      </c>
    </row>
    <row r="4048" spans="1:8" ht="12.75">
      <c r="A4048" s="67" t="s">
        <v>546</v>
      </c>
      <c r="B4048" s="7" t="s">
        <v>562</v>
      </c>
      <c r="C4048" s="8">
        <v>6600000</v>
      </c>
      <c r="D4048" s="41">
        <v>6835000</v>
      </c>
      <c r="E4048" s="9">
        <v>6820998.71</v>
      </c>
      <c r="F4048" s="46" t="str">
        <f t="shared" si="236"/>
        <v> </v>
      </c>
      <c r="G4048" s="47">
        <f t="shared" si="237"/>
        <v>14001.290000000037</v>
      </c>
      <c r="H4048" s="50">
        <v>14001.29</v>
      </c>
    </row>
    <row r="4049" spans="1:8" ht="12.75">
      <c r="A4049" s="67" t="s">
        <v>547</v>
      </c>
      <c r="B4049" s="7" t="s">
        <v>563</v>
      </c>
      <c r="C4049" s="8">
        <v>11000000</v>
      </c>
      <c r="D4049" s="41">
        <v>11000000</v>
      </c>
      <c r="E4049" s="9">
        <v>16077498.9</v>
      </c>
      <c r="F4049" s="46">
        <f t="shared" si="236"/>
        <v>5077498.9</v>
      </c>
      <c r="G4049" s="47" t="str">
        <f t="shared" si="237"/>
        <v> </v>
      </c>
      <c r="H4049" s="50">
        <v>-5077498.9</v>
      </c>
    </row>
    <row r="4050" spans="1:8" ht="12.75">
      <c r="A4050" s="67" t="s">
        <v>548</v>
      </c>
      <c r="B4050" s="7" t="s">
        <v>564</v>
      </c>
      <c r="C4050" s="8">
        <v>45000</v>
      </c>
      <c r="D4050" s="41">
        <v>45000</v>
      </c>
      <c r="E4050" s="9">
        <v>40607.07</v>
      </c>
      <c r="F4050" s="46" t="str">
        <f t="shared" si="236"/>
        <v> </v>
      </c>
      <c r="G4050" s="47">
        <f t="shared" si="237"/>
        <v>4392.93</v>
      </c>
      <c r="H4050" s="50">
        <v>4392.93</v>
      </c>
    </row>
    <row r="4051" spans="1:8" ht="12.75">
      <c r="A4051" s="67" t="s">
        <v>549</v>
      </c>
      <c r="B4051" s="7" t="s">
        <v>565</v>
      </c>
      <c r="C4051" s="8">
        <v>4000000</v>
      </c>
      <c r="D4051" s="41">
        <v>5130000</v>
      </c>
      <c r="E4051" s="9">
        <v>5129937</v>
      </c>
      <c r="F4051" s="46" t="str">
        <f t="shared" si="236"/>
        <v> </v>
      </c>
      <c r="G4051" s="47">
        <f t="shared" si="237"/>
        <v>63</v>
      </c>
      <c r="H4051" s="50">
        <v>63</v>
      </c>
    </row>
    <row r="4052" spans="1:8" ht="12.75">
      <c r="A4052" s="67" t="s">
        <v>813</v>
      </c>
      <c r="B4052" s="7" t="s">
        <v>303</v>
      </c>
      <c r="C4052" s="8">
        <v>12100000</v>
      </c>
      <c r="D4052" s="41">
        <v>12100000</v>
      </c>
      <c r="E4052" s="9">
        <v>15079874.83</v>
      </c>
      <c r="F4052" s="46">
        <f t="shared" si="236"/>
        <v>2979874.83</v>
      </c>
      <c r="G4052" s="47" t="str">
        <f t="shared" si="237"/>
        <v> </v>
      </c>
      <c r="H4052" s="50">
        <v>-2979874.83</v>
      </c>
    </row>
    <row r="4053" spans="1:8" ht="12.75">
      <c r="A4053" s="67" t="s">
        <v>304</v>
      </c>
      <c r="B4053" s="7" t="s">
        <v>305</v>
      </c>
      <c r="C4053" s="8">
        <v>1350000</v>
      </c>
      <c r="D4053" s="41">
        <v>1350000</v>
      </c>
      <c r="E4053" s="9">
        <v>1211835.79</v>
      </c>
      <c r="F4053" s="46" t="str">
        <f t="shared" si="236"/>
        <v> </v>
      </c>
      <c r="G4053" s="47">
        <f t="shared" si="237"/>
        <v>138164.20999999996</v>
      </c>
      <c r="H4053" s="50">
        <v>138164.21</v>
      </c>
    </row>
    <row r="4054" spans="1:8" ht="12.75">
      <c r="A4054" s="67" t="s">
        <v>306</v>
      </c>
      <c r="B4054" s="7" t="s">
        <v>307</v>
      </c>
      <c r="C4054" s="8">
        <v>6835000</v>
      </c>
      <c r="D4054" s="41">
        <v>6835000</v>
      </c>
      <c r="E4054" s="9">
        <v>7921875.49</v>
      </c>
      <c r="F4054" s="46">
        <f t="shared" si="236"/>
        <v>1086875.4900000002</v>
      </c>
      <c r="G4054" s="47" t="str">
        <f t="shared" si="237"/>
        <v> </v>
      </c>
      <c r="H4054" s="50">
        <v>-1086875.49</v>
      </c>
    </row>
    <row r="4055" spans="1:8" ht="12.75">
      <c r="A4055" s="67" t="s">
        <v>588</v>
      </c>
      <c r="B4055" s="7" t="s">
        <v>270</v>
      </c>
      <c r="C4055" s="8">
        <v>3600000</v>
      </c>
      <c r="D4055" s="41">
        <v>3600000</v>
      </c>
      <c r="E4055" s="9">
        <v>3574927.2</v>
      </c>
      <c r="F4055" s="46" t="str">
        <f t="shared" si="236"/>
        <v> </v>
      </c>
      <c r="G4055" s="47">
        <f t="shared" si="237"/>
        <v>25072.799999999814</v>
      </c>
      <c r="H4055" s="50">
        <v>25072.8</v>
      </c>
    </row>
    <row r="4056" spans="1:8" ht="12.75">
      <c r="A4056" s="67" t="s">
        <v>552</v>
      </c>
      <c r="B4056" s="7" t="s">
        <v>582</v>
      </c>
      <c r="C4056" s="8">
        <v>100000</v>
      </c>
      <c r="D4056" s="41">
        <v>100000</v>
      </c>
      <c r="E4056" s="9">
        <v>83512.25</v>
      </c>
      <c r="F4056" s="46" t="str">
        <f t="shared" si="236"/>
        <v> </v>
      </c>
      <c r="G4056" s="47">
        <f t="shared" si="237"/>
        <v>16487.75</v>
      </c>
      <c r="H4056" s="50">
        <v>16487.75</v>
      </c>
    </row>
    <row r="4057" spans="1:8" ht="12.75">
      <c r="A4057" s="67" t="s">
        <v>553</v>
      </c>
      <c r="B4057" s="7" t="s">
        <v>568</v>
      </c>
      <c r="C4057" s="8">
        <v>570000</v>
      </c>
      <c r="D4057" s="41">
        <v>870000</v>
      </c>
      <c r="E4057" s="9">
        <v>856894.27</v>
      </c>
      <c r="F4057" s="46" t="str">
        <f t="shared" si="236"/>
        <v> </v>
      </c>
      <c r="G4057" s="47">
        <f t="shared" si="237"/>
        <v>13105.729999999981</v>
      </c>
      <c r="H4057" s="50">
        <v>13105.73</v>
      </c>
    </row>
    <row r="4058" spans="1:8" ht="12.75">
      <c r="A4058" s="67" t="s">
        <v>1327</v>
      </c>
      <c r="B4058" s="7" t="s">
        <v>1347</v>
      </c>
      <c r="C4058" s="8">
        <v>50000</v>
      </c>
      <c r="D4058" s="41">
        <v>50000</v>
      </c>
      <c r="E4058" s="9">
        <v>49680.12</v>
      </c>
      <c r="F4058" s="46" t="str">
        <f t="shared" si="236"/>
        <v> </v>
      </c>
      <c r="G4058" s="47">
        <f t="shared" si="237"/>
        <v>319.8799999999974</v>
      </c>
      <c r="H4058" s="50">
        <v>319.88</v>
      </c>
    </row>
    <row r="4059" spans="1:9" ht="12.75">
      <c r="A4059" s="66"/>
      <c r="B4059" s="14" t="s">
        <v>889</v>
      </c>
      <c r="C4059" s="8">
        <v>498350000</v>
      </c>
      <c r="D4059" s="42"/>
      <c r="E4059" s="23"/>
      <c r="F4059" s="23"/>
      <c r="G4059" s="79"/>
      <c r="H4059" s="71"/>
      <c r="I4059" s="9">
        <v>527962340.02</v>
      </c>
    </row>
    <row r="4060" spans="1:8" ht="12.75">
      <c r="A4060" s="66"/>
      <c r="B4060" s="14" t="s">
        <v>898</v>
      </c>
      <c r="C4060" s="8"/>
      <c r="D4060" s="43">
        <f>SUM(D4033:D4058)</f>
        <v>498350000</v>
      </c>
      <c r="E4060" s="21">
        <f>SUM(E4033:E4058)</f>
        <v>527962340.01999986</v>
      </c>
      <c r="F4060" s="21">
        <f>SUM(F4033:F4058)</f>
        <v>35134783.339999996</v>
      </c>
      <c r="G4060" s="80">
        <f>SUM(G4033:G4058)</f>
        <v>5522443.320000022</v>
      </c>
      <c r="H4060" s="72">
        <f>SUM(H4033:H4058)</f>
        <v>-29612340.01999999</v>
      </c>
    </row>
    <row r="4061" spans="1:8" ht="12.75">
      <c r="A4061" s="66"/>
      <c r="B4061" s="14"/>
      <c r="C4061" s="8"/>
      <c r="D4061" s="41"/>
      <c r="E4061" s="9"/>
      <c r="F4061" s="9"/>
      <c r="G4061" s="78"/>
      <c r="H4061" s="50"/>
    </row>
    <row r="4062" spans="1:8" ht="12.75">
      <c r="A4062" s="66"/>
      <c r="B4062" s="17" t="s">
        <v>899</v>
      </c>
      <c r="C4062" s="8"/>
      <c r="D4062" s="41"/>
      <c r="E4062" s="9"/>
      <c r="F4062" s="9"/>
      <c r="G4062" s="78"/>
      <c r="H4062" s="50"/>
    </row>
    <row r="4063" spans="1:8" ht="12.75">
      <c r="A4063" s="66"/>
      <c r="B4063" s="7"/>
      <c r="C4063" s="8"/>
      <c r="D4063" s="41"/>
      <c r="E4063" s="9"/>
      <c r="F4063" s="9"/>
      <c r="G4063" s="78"/>
      <c r="H4063" s="50"/>
    </row>
    <row r="4064" spans="1:8" ht="12.75">
      <c r="A4064" s="66"/>
      <c r="B4064" s="17" t="s">
        <v>1263</v>
      </c>
      <c r="C4064" s="8"/>
      <c r="D4064" s="41"/>
      <c r="E4064" s="9"/>
      <c r="F4064" s="9"/>
      <c r="G4064" s="78"/>
      <c r="H4064" s="50"/>
    </row>
    <row r="4065" spans="1:8" ht="12.75">
      <c r="A4065" s="66" t="s">
        <v>316</v>
      </c>
      <c r="B4065" s="7" t="s">
        <v>534</v>
      </c>
      <c r="C4065" s="8">
        <v>281075000</v>
      </c>
      <c r="D4065" s="41">
        <v>244575000</v>
      </c>
      <c r="E4065" s="9">
        <v>244456215.38</v>
      </c>
      <c r="F4065" s="46" t="str">
        <f>IF(E4065&gt;D4065,E4065-D4065," ")</f>
        <v> </v>
      </c>
      <c r="G4065" s="47">
        <f>IF(D4065&gt;E4065,D4065-E4065," ")</f>
        <v>118784.62000000477</v>
      </c>
      <c r="H4065" s="50">
        <v>118784.62</v>
      </c>
    </row>
    <row r="4066" spans="1:8" ht="12.75">
      <c r="A4066" s="66"/>
      <c r="B4066" s="15" t="s">
        <v>601</v>
      </c>
      <c r="C4066" s="8"/>
      <c r="D4066" s="44">
        <f>SUM(D4065)</f>
        <v>244575000</v>
      </c>
      <c r="E4066" s="22">
        <f>SUM(E4065)</f>
        <v>244456215.38</v>
      </c>
      <c r="F4066" s="22"/>
      <c r="G4066" s="61">
        <f>SUM(G4065)</f>
        <v>118784.62000000477</v>
      </c>
      <c r="H4066" s="50">
        <f>SUM(H4065)</f>
        <v>118784.62</v>
      </c>
    </row>
    <row r="4067" spans="2:8" ht="12.75">
      <c r="B4067" s="3"/>
      <c r="C4067" s="1"/>
      <c r="D4067" s="45"/>
      <c r="E4067" s="4"/>
      <c r="F4067" s="4"/>
      <c r="G4067" s="4"/>
      <c r="H4067" s="50"/>
    </row>
    <row r="4068" spans="1:8" ht="12.75">
      <c r="A4068" s="66"/>
      <c r="B4068" s="7"/>
      <c r="C4068" s="8"/>
      <c r="D4068" s="41"/>
      <c r="E4068" s="9"/>
      <c r="F4068" s="9"/>
      <c r="G4068" s="78"/>
      <c r="H4068" s="50"/>
    </row>
    <row r="4069" spans="1:8" ht="12.75">
      <c r="A4069" s="66"/>
      <c r="B4069" s="17" t="s">
        <v>881</v>
      </c>
      <c r="C4069" s="8"/>
      <c r="D4069" s="41"/>
      <c r="E4069" s="9"/>
      <c r="F4069" s="9"/>
      <c r="G4069" s="78"/>
      <c r="H4069" s="50"/>
    </row>
    <row r="4070" spans="1:8" ht="12.75">
      <c r="A4070" s="66"/>
      <c r="B4070" s="17" t="s">
        <v>694</v>
      </c>
      <c r="C4070" s="8"/>
      <c r="D4070" s="41"/>
      <c r="E4070" s="9"/>
      <c r="F4070" s="9"/>
      <c r="G4070" s="78"/>
      <c r="H4070" s="50"/>
    </row>
    <row r="4071" spans="1:8" ht="12.75">
      <c r="A4071" s="66"/>
      <c r="B4071" s="7"/>
      <c r="C4071" s="8"/>
      <c r="D4071" s="41"/>
      <c r="E4071" s="9"/>
      <c r="F4071" s="9"/>
      <c r="G4071" s="78"/>
      <c r="H4071" s="50"/>
    </row>
    <row r="4072" spans="1:8" ht="12.75">
      <c r="A4072" s="66"/>
      <c r="B4072" s="17" t="s">
        <v>700</v>
      </c>
      <c r="C4072" s="8"/>
      <c r="D4072" s="41"/>
      <c r="E4072" s="9"/>
      <c r="F4072" s="9"/>
      <c r="G4072" s="78"/>
      <c r="H4072" s="50"/>
    </row>
    <row r="4073" spans="1:8" ht="12.75">
      <c r="A4073" s="66"/>
      <c r="B4073" s="7"/>
      <c r="C4073" s="8"/>
      <c r="D4073" s="41"/>
      <c r="E4073" s="9"/>
      <c r="F4073" s="9"/>
      <c r="G4073" s="78"/>
      <c r="H4073" s="50"/>
    </row>
    <row r="4074" spans="1:8" ht="12.75">
      <c r="A4074" s="66"/>
      <c r="B4074" s="15" t="s">
        <v>598</v>
      </c>
      <c r="C4074" s="8"/>
      <c r="D4074" s="41">
        <f>D4066</f>
        <v>244575000</v>
      </c>
      <c r="E4074" s="9">
        <f>E4066</f>
        <v>244456215.38</v>
      </c>
      <c r="F4074" s="9"/>
      <c r="G4074" s="78">
        <f>G4066</f>
        <v>118784.62000000477</v>
      </c>
      <c r="H4074" s="50">
        <f>H4066</f>
        <v>118784.62</v>
      </c>
    </row>
    <row r="4075" spans="1:8" ht="12.75">
      <c r="A4075" s="66"/>
      <c r="B4075" s="7"/>
      <c r="C4075" s="8"/>
      <c r="D4075" s="41"/>
      <c r="E4075" s="9"/>
      <c r="F4075" s="9"/>
      <c r="G4075" s="78"/>
      <c r="H4075" s="50"/>
    </row>
    <row r="4076" spans="1:8" ht="12.75">
      <c r="A4076" s="64"/>
      <c r="B4076" s="17" t="s">
        <v>1264</v>
      </c>
      <c r="C4076" s="8"/>
      <c r="D4076" s="41"/>
      <c r="E4076" s="9"/>
      <c r="F4076" s="9"/>
      <c r="G4076" s="78"/>
      <c r="H4076" s="50"/>
    </row>
    <row r="4077" spans="1:8" ht="12.75">
      <c r="A4077" s="66" t="s">
        <v>317</v>
      </c>
      <c r="B4077" s="7" t="s">
        <v>554</v>
      </c>
      <c r="C4077" s="8">
        <v>1825000</v>
      </c>
      <c r="D4077" s="41">
        <v>225000</v>
      </c>
      <c r="E4077" s="9">
        <v>154311.23</v>
      </c>
      <c r="F4077" s="46" t="str">
        <f aca="true" t="shared" si="238" ref="F4077:F4105">IF(E4077&gt;D4077,E4077-D4077," ")</f>
        <v> </v>
      </c>
      <c r="G4077" s="47">
        <f aca="true" t="shared" si="239" ref="G4077:G4105">IF(D4077&gt;E4077,D4077-E4077," ")</f>
        <v>70688.76999999999</v>
      </c>
      <c r="H4077" s="50">
        <v>70688.77</v>
      </c>
    </row>
    <row r="4078" spans="1:8" ht="12.75">
      <c r="A4078" s="67" t="s">
        <v>536</v>
      </c>
      <c r="B4078" s="7" t="s">
        <v>555</v>
      </c>
      <c r="C4078" s="8">
        <v>28000000</v>
      </c>
      <c r="D4078" s="41">
        <v>28000000</v>
      </c>
      <c r="E4078" s="9">
        <v>30531024.84</v>
      </c>
      <c r="F4078" s="46">
        <f t="shared" si="238"/>
        <v>2531024.84</v>
      </c>
      <c r="G4078" s="47" t="str">
        <f t="shared" si="239"/>
        <v> </v>
      </c>
      <c r="H4078" s="50">
        <v>-2531024.84</v>
      </c>
    </row>
    <row r="4079" spans="1:8" ht="12.75">
      <c r="A4079" s="67" t="s">
        <v>538</v>
      </c>
      <c r="B4079" s="7" t="s">
        <v>579</v>
      </c>
      <c r="C4079" s="8">
        <v>50000</v>
      </c>
      <c r="D4079" s="41">
        <v>50000</v>
      </c>
      <c r="E4079" s="9">
        <v>17099.55</v>
      </c>
      <c r="F4079" s="46" t="str">
        <f t="shared" si="238"/>
        <v> </v>
      </c>
      <c r="G4079" s="47">
        <f t="shared" si="239"/>
        <v>32900.45</v>
      </c>
      <c r="H4079" s="50">
        <v>32900.45</v>
      </c>
    </row>
    <row r="4080" spans="1:8" ht="12.75">
      <c r="A4080" s="67" t="s">
        <v>539</v>
      </c>
      <c r="B4080" s="7" t="s">
        <v>556</v>
      </c>
      <c r="C4080" s="8">
        <v>4500000</v>
      </c>
      <c r="D4080" s="41">
        <v>5700000</v>
      </c>
      <c r="E4080" s="9">
        <v>9699574.55</v>
      </c>
      <c r="F4080" s="46">
        <f t="shared" si="238"/>
        <v>3999574.5500000007</v>
      </c>
      <c r="G4080" s="47" t="str">
        <f t="shared" si="239"/>
        <v> </v>
      </c>
      <c r="H4080" s="50">
        <v>-3999574.55</v>
      </c>
    </row>
    <row r="4081" spans="1:8" ht="12.75">
      <c r="A4081" s="67" t="s">
        <v>265</v>
      </c>
      <c r="B4081" s="7" t="s">
        <v>266</v>
      </c>
      <c r="C4081" s="8"/>
      <c r="D4081" s="41"/>
      <c r="E4081" s="9"/>
      <c r="F4081" s="46" t="str">
        <f t="shared" si="238"/>
        <v> </v>
      </c>
      <c r="G4081" s="47" t="str">
        <f t="shared" si="239"/>
        <v> </v>
      </c>
      <c r="H4081" s="50"/>
    </row>
    <row r="4082" spans="1:8" ht="12.75">
      <c r="A4082" s="2"/>
      <c r="B4082" s="7" t="s">
        <v>267</v>
      </c>
      <c r="C4082" s="8">
        <v>160000</v>
      </c>
      <c r="D4082" s="41">
        <v>210000</v>
      </c>
      <c r="E4082" s="9">
        <v>199712.31</v>
      </c>
      <c r="F4082" s="46" t="str">
        <f t="shared" si="238"/>
        <v> </v>
      </c>
      <c r="G4082" s="47">
        <f t="shared" si="239"/>
        <v>10287.690000000002</v>
      </c>
      <c r="H4082" s="50">
        <v>10287.69</v>
      </c>
    </row>
    <row r="4083" spans="1:8" ht="12.75">
      <c r="A4083" s="67" t="s">
        <v>540</v>
      </c>
      <c r="B4083" s="7" t="s">
        <v>557</v>
      </c>
      <c r="C4083" s="8">
        <v>350000</v>
      </c>
      <c r="D4083" s="41">
        <v>350000</v>
      </c>
      <c r="E4083" s="9">
        <v>280680.26</v>
      </c>
      <c r="F4083" s="46" t="str">
        <f t="shared" si="238"/>
        <v> </v>
      </c>
      <c r="G4083" s="47">
        <f t="shared" si="239"/>
        <v>69319.73999999999</v>
      </c>
      <c r="H4083" s="50">
        <v>69319.74</v>
      </c>
    </row>
    <row r="4084" spans="1:8" ht="12.75">
      <c r="A4084" s="67" t="s">
        <v>541</v>
      </c>
      <c r="B4084" s="7" t="s">
        <v>558</v>
      </c>
      <c r="C4084" s="8">
        <v>900000</v>
      </c>
      <c r="D4084" s="41">
        <v>1200000</v>
      </c>
      <c r="E4084" s="9">
        <v>1196364.03</v>
      </c>
      <c r="F4084" s="46" t="str">
        <f t="shared" si="238"/>
        <v> </v>
      </c>
      <c r="G4084" s="47">
        <f t="shared" si="239"/>
        <v>3635.969999999972</v>
      </c>
      <c r="H4084" s="50">
        <v>3635.97</v>
      </c>
    </row>
    <row r="4085" spans="1:8" ht="12.75">
      <c r="A4085" s="67" t="s">
        <v>577</v>
      </c>
      <c r="B4085" s="7" t="s">
        <v>580</v>
      </c>
      <c r="C4085" s="8">
        <v>3000000</v>
      </c>
      <c r="D4085" s="41">
        <v>3000000</v>
      </c>
      <c r="E4085" s="9">
        <v>2967606.04</v>
      </c>
      <c r="F4085" s="46" t="str">
        <f t="shared" si="238"/>
        <v> </v>
      </c>
      <c r="G4085" s="47">
        <f t="shared" si="239"/>
        <v>32393.959999999963</v>
      </c>
      <c r="H4085" s="50">
        <v>32393.96</v>
      </c>
    </row>
    <row r="4086" spans="1:8" ht="12.75">
      <c r="A4086" s="67" t="s">
        <v>543</v>
      </c>
      <c r="B4086" s="7" t="s">
        <v>559</v>
      </c>
      <c r="C4086" s="8">
        <v>400000</v>
      </c>
      <c r="D4086" s="41">
        <v>400000</v>
      </c>
      <c r="E4086" s="9">
        <v>288079</v>
      </c>
      <c r="F4086" s="46" t="str">
        <f t="shared" si="238"/>
        <v> </v>
      </c>
      <c r="G4086" s="47">
        <f t="shared" si="239"/>
        <v>111921</v>
      </c>
      <c r="H4086" s="50">
        <v>111921</v>
      </c>
    </row>
    <row r="4087" spans="1:8" ht="12.75">
      <c r="A4087" s="67" t="s">
        <v>544</v>
      </c>
      <c r="B4087" s="7" t="s">
        <v>1782</v>
      </c>
      <c r="C4087" s="8"/>
      <c r="D4087" s="41"/>
      <c r="E4087" s="9"/>
      <c r="F4087" s="46" t="str">
        <f t="shared" si="238"/>
        <v> </v>
      </c>
      <c r="G4087" s="47" t="str">
        <f t="shared" si="239"/>
        <v> </v>
      </c>
      <c r="H4087" s="50"/>
    </row>
    <row r="4088" spans="1:8" ht="12.75">
      <c r="A4088" s="66"/>
      <c r="B4088" s="7" t="s">
        <v>790</v>
      </c>
      <c r="C4088" s="8">
        <v>2200000</v>
      </c>
      <c r="D4088" s="41">
        <v>1650000</v>
      </c>
      <c r="E4088" s="9">
        <v>1254218.22</v>
      </c>
      <c r="F4088" s="46" t="str">
        <f t="shared" si="238"/>
        <v> </v>
      </c>
      <c r="G4088" s="47">
        <f t="shared" si="239"/>
        <v>395781.78</v>
      </c>
      <c r="H4088" s="50">
        <v>395781.78</v>
      </c>
    </row>
    <row r="4089" spans="1:8" ht="12.75">
      <c r="A4089" s="67" t="s">
        <v>578</v>
      </c>
      <c r="B4089" s="7" t="s">
        <v>560</v>
      </c>
      <c r="C4089" s="8">
        <v>5000000</v>
      </c>
      <c r="D4089" s="41">
        <v>4500000</v>
      </c>
      <c r="E4089" s="9">
        <v>4455749.29</v>
      </c>
      <c r="F4089" s="46" t="str">
        <f t="shared" si="238"/>
        <v> </v>
      </c>
      <c r="G4089" s="47">
        <f t="shared" si="239"/>
        <v>44250.70999999996</v>
      </c>
      <c r="H4089" s="50">
        <v>44250.71</v>
      </c>
    </row>
    <row r="4090" spans="1:8" ht="12.75">
      <c r="A4090" s="67" t="s">
        <v>546</v>
      </c>
      <c r="B4090" s="7" t="s">
        <v>562</v>
      </c>
      <c r="C4090" s="8">
        <v>800000</v>
      </c>
      <c r="D4090" s="41">
        <v>1100000</v>
      </c>
      <c r="E4090" s="9">
        <v>1062591.53</v>
      </c>
      <c r="F4090" s="46" t="str">
        <f t="shared" si="238"/>
        <v> </v>
      </c>
      <c r="G4090" s="47">
        <f t="shared" si="239"/>
        <v>37408.46999999997</v>
      </c>
      <c r="H4090" s="50">
        <v>37408.47</v>
      </c>
    </row>
    <row r="4091" spans="1:8" ht="12.75">
      <c r="A4091" s="67" t="s">
        <v>547</v>
      </c>
      <c r="B4091" s="7" t="s">
        <v>563</v>
      </c>
      <c r="C4091" s="8">
        <v>100000</v>
      </c>
      <c r="D4091" s="41">
        <v>100000</v>
      </c>
      <c r="E4091" s="9">
        <v>39550.6</v>
      </c>
      <c r="F4091" s="46" t="str">
        <f t="shared" si="238"/>
        <v> </v>
      </c>
      <c r="G4091" s="47">
        <f t="shared" si="239"/>
        <v>60449.4</v>
      </c>
      <c r="H4091" s="50">
        <v>60449.4</v>
      </c>
    </row>
    <row r="4092" spans="1:8" ht="12.75">
      <c r="A4092" s="67" t="s">
        <v>549</v>
      </c>
      <c r="B4092" s="7" t="s">
        <v>565</v>
      </c>
      <c r="C4092" s="8">
        <v>4700000</v>
      </c>
      <c r="D4092" s="41">
        <v>5100000</v>
      </c>
      <c r="E4092" s="9">
        <v>5099252</v>
      </c>
      <c r="F4092" s="46" t="str">
        <f t="shared" si="238"/>
        <v> </v>
      </c>
      <c r="G4092" s="47">
        <f t="shared" si="239"/>
        <v>748</v>
      </c>
      <c r="H4092" s="50">
        <v>748</v>
      </c>
    </row>
    <row r="4093" spans="1:8" ht="12.75">
      <c r="A4093" s="67" t="s">
        <v>968</v>
      </c>
      <c r="B4093" s="7" t="s">
        <v>47</v>
      </c>
      <c r="C4093" s="8">
        <v>35000000</v>
      </c>
      <c r="D4093" s="41">
        <v>56000000</v>
      </c>
      <c r="E4093" s="9">
        <v>55982165.24</v>
      </c>
      <c r="F4093" s="46" t="str">
        <f t="shared" si="238"/>
        <v> </v>
      </c>
      <c r="G4093" s="47">
        <f t="shared" si="239"/>
        <v>17834.759999997914</v>
      </c>
      <c r="H4093" s="50">
        <v>17834.76</v>
      </c>
    </row>
    <row r="4094" spans="1:8" ht="12.75">
      <c r="A4094" s="67" t="s">
        <v>306</v>
      </c>
      <c r="B4094" s="7" t="s">
        <v>307</v>
      </c>
      <c r="C4094" s="8">
        <v>420000</v>
      </c>
      <c r="D4094" s="41">
        <v>520000</v>
      </c>
      <c r="E4094" s="9">
        <v>507892.43</v>
      </c>
      <c r="F4094" s="46" t="str">
        <f t="shared" si="238"/>
        <v> </v>
      </c>
      <c r="G4094" s="47">
        <f t="shared" si="239"/>
        <v>12107.570000000007</v>
      </c>
      <c r="H4094" s="50">
        <v>12107.57</v>
      </c>
    </row>
    <row r="4095" spans="1:8" ht="12.75">
      <c r="A4095" s="67" t="s">
        <v>588</v>
      </c>
      <c r="B4095" s="7" t="s">
        <v>270</v>
      </c>
      <c r="C4095" s="8">
        <v>125000</v>
      </c>
      <c r="D4095" s="41">
        <v>125000</v>
      </c>
      <c r="E4095" s="9">
        <v>105895</v>
      </c>
      <c r="F4095" s="46" t="str">
        <f t="shared" si="238"/>
        <v> </v>
      </c>
      <c r="G4095" s="47">
        <f t="shared" si="239"/>
        <v>19105</v>
      </c>
      <c r="H4095" s="50">
        <v>19105</v>
      </c>
    </row>
    <row r="4096" spans="1:8" ht="12.75">
      <c r="A4096" s="67" t="s">
        <v>318</v>
      </c>
      <c r="B4096" s="7" t="s">
        <v>1783</v>
      </c>
      <c r="C4096" s="8"/>
      <c r="D4096" s="41"/>
      <c r="E4096" s="9"/>
      <c r="F4096" s="46" t="str">
        <f t="shared" si="238"/>
        <v> </v>
      </c>
      <c r="G4096" s="47" t="str">
        <f t="shared" si="239"/>
        <v> </v>
      </c>
      <c r="H4096" s="50"/>
    </row>
    <row r="4097" spans="1:8" ht="12.75">
      <c r="A4097" s="67"/>
      <c r="B4097" s="7" t="s">
        <v>319</v>
      </c>
      <c r="C4097" s="8">
        <v>2000000</v>
      </c>
      <c r="D4097" s="41">
        <v>2000000</v>
      </c>
      <c r="E4097" s="9">
        <v>1992879.44</v>
      </c>
      <c r="F4097" s="46" t="str">
        <f t="shared" si="238"/>
        <v> </v>
      </c>
      <c r="G4097" s="47">
        <f t="shared" si="239"/>
        <v>7120.560000000056</v>
      </c>
      <c r="H4097" s="50">
        <v>7120.56</v>
      </c>
    </row>
    <row r="4098" spans="1:8" ht="12.75">
      <c r="A4098" s="67" t="s">
        <v>320</v>
      </c>
      <c r="B4098" s="7" t="s">
        <v>321</v>
      </c>
      <c r="C4098" s="8">
        <v>600000</v>
      </c>
      <c r="D4098" s="41">
        <v>300000</v>
      </c>
      <c r="E4098" s="9">
        <v>116514.84</v>
      </c>
      <c r="F4098" s="46" t="str">
        <f t="shared" si="238"/>
        <v> </v>
      </c>
      <c r="G4098" s="47">
        <f t="shared" si="239"/>
        <v>183485.16</v>
      </c>
      <c r="H4098" s="50">
        <v>183485.16</v>
      </c>
    </row>
    <row r="4099" spans="1:8" ht="12.75">
      <c r="A4099" s="67" t="s">
        <v>322</v>
      </c>
      <c r="B4099" s="7" t="s">
        <v>323</v>
      </c>
      <c r="C4099" s="8">
        <v>5500000</v>
      </c>
      <c r="D4099" s="41">
        <v>350000</v>
      </c>
      <c r="E4099" s="9">
        <v>320397.01</v>
      </c>
      <c r="F4099" s="46" t="str">
        <f t="shared" si="238"/>
        <v> </v>
      </c>
      <c r="G4099" s="47">
        <f t="shared" si="239"/>
        <v>29602.98999999999</v>
      </c>
      <c r="H4099" s="50">
        <v>29602.99</v>
      </c>
    </row>
    <row r="4100" spans="1:8" ht="12.75">
      <c r="A4100" s="67" t="s">
        <v>553</v>
      </c>
      <c r="B4100" s="7" t="s">
        <v>568</v>
      </c>
      <c r="C4100" s="8">
        <v>400000</v>
      </c>
      <c r="D4100" s="41">
        <v>400000</v>
      </c>
      <c r="E4100" s="9">
        <v>381289.12</v>
      </c>
      <c r="F4100" s="46" t="str">
        <f t="shared" si="238"/>
        <v> </v>
      </c>
      <c r="G4100" s="47">
        <f t="shared" si="239"/>
        <v>18710.880000000005</v>
      </c>
      <c r="H4100" s="50">
        <v>18710.88</v>
      </c>
    </row>
    <row r="4101" spans="1:8" ht="12.75">
      <c r="A4101" s="67" t="s">
        <v>324</v>
      </c>
      <c r="B4101" s="7" t="s">
        <v>325</v>
      </c>
      <c r="C4101" s="8">
        <v>1000000</v>
      </c>
      <c r="D4101" s="41">
        <v>1300000</v>
      </c>
      <c r="E4101" s="9">
        <v>1061456.44</v>
      </c>
      <c r="F4101" s="46" t="str">
        <f t="shared" si="238"/>
        <v> </v>
      </c>
      <c r="G4101" s="47">
        <f t="shared" si="239"/>
        <v>238543.56000000006</v>
      </c>
      <c r="H4101" s="50">
        <v>238543.56</v>
      </c>
    </row>
    <row r="4102" spans="1:8" ht="12.75">
      <c r="A4102" s="67" t="s">
        <v>326</v>
      </c>
      <c r="B4102" s="7" t="s">
        <v>327</v>
      </c>
      <c r="C4102" s="8"/>
      <c r="D4102" s="41"/>
      <c r="E4102" s="9"/>
      <c r="F4102" s="46" t="str">
        <f t="shared" si="238"/>
        <v> </v>
      </c>
      <c r="G4102" s="47" t="str">
        <f t="shared" si="239"/>
        <v> </v>
      </c>
      <c r="H4102" s="50"/>
    </row>
    <row r="4103" spans="1:8" ht="12.75">
      <c r="A4103" s="67"/>
      <c r="B4103" s="7" t="s">
        <v>328</v>
      </c>
      <c r="C4103" s="8">
        <v>1000000</v>
      </c>
      <c r="D4103" s="41">
        <v>700000</v>
      </c>
      <c r="E4103" s="9">
        <v>411136</v>
      </c>
      <c r="F4103" s="46" t="str">
        <f t="shared" si="238"/>
        <v> </v>
      </c>
      <c r="G4103" s="47">
        <f t="shared" si="239"/>
        <v>288864</v>
      </c>
      <c r="H4103" s="50">
        <v>288864</v>
      </c>
    </row>
    <row r="4104" spans="1:8" ht="12.75">
      <c r="A4104" s="67" t="s">
        <v>329</v>
      </c>
      <c r="B4104" s="7" t="s">
        <v>330</v>
      </c>
      <c r="C4104" s="8"/>
      <c r="D4104" s="41"/>
      <c r="E4104" s="9"/>
      <c r="F4104" s="46" t="str">
        <f t="shared" si="238"/>
        <v> </v>
      </c>
      <c r="G4104" s="47" t="str">
        <f t="shared" si="239"/>
        <v> </v>
      </c>
      <c r="H4104" s="50"/>
    </row>
    <row r="4105" spans="1:8" ht="12.75">
      <c r="A4105" s="67"/>
      <c r="B4105" s="7" t="s">
        <v>331</v>
      </c>
      <c r="C4105" s="8">
        <v>100000</v>
      </c>
      <c r="D4105" s="41">
        <v>100000</v>
      </c>
      <c r="E4105" s="9">
        <v>100000</v>
      </c>
      <c r="F4105" s="46" t="str">
        <f t="shared" si="238"/>
        <v> </v>
      </c>
      <c r="G4105" s="47" t="str">
        <f t="shared" si="239"/>
        <v> </v>
      </c>
      <c r="H4105" s="50">
        <v>0</v>
      </c>
    </row>
    <row r="4106" spans="1:9" ht="12.75">
      <c r="A4106" s="64"/>
      <c r="B4106" s="14" t="s">
        <v>900</v>
      </c>
      <c r="C4106" s="8">
        <v>379205000</v>
      </c>
      <c r="D4106" s="44">
        <f>SUM(D4074:D4105)</f>
        <v>357955000</v>
      </c>
      <c r="E4106" s="22">
        <f>SUM(E4074:E4105)</f>
        <v>362681654.35</v>
      </c>
      <c r="F4106" s="22">
        <f>SUM(F4074:F4105)</f>
        <v>6530599.390000001</v>
      </c>
      <c r="G4106" s="61">
        <f>SUM(G4074:G4105)</f>
        <v>1803945.0400000024</v>
      </c>
      <c r="H4106" s="73">
        <f>SUM(H4074:H4105)</f>
        <v>-4726654.349999999</v>
      </c>
      <c r="I4106" s="9">
        <v>362681654.35</v>
      </c>
    </row>
    <row r="4107" spans="1:9" ht="12.75">
      <c r="A4107" s="64"/>
      <c r="B4107" s="14" t="s">
        <v>901</v>
      </c>
      <c r="C4107" s="8">
        <v>3233200000</v>
      </c>
      <c r="D4107" s="42"/>
      <c r="E4107" s="23"/>
      <c r="F4107" s="23"/>
      <c r="G4107" s="79"/>
      <c r="H4107" s="71"/>
      <c r="I4107" s="9">
        <v>3451455251.54</v>
      </c>
    </row>
    <row r="4108" spans="1:8" ht="12.75">
      <c r="A4108" s="64"/>
      <c r="B4108" s="14" t="s">
        <v>882</v>
      </c>
      <c r="C4108" s="8"/>
      <c r="D4108" s="43">
        <f>D3853+D3886+D3933+D3979+D4027+D4060+D4106</f>
        <v>3264100000</v>
      </c>
      <c r="E4108" s="21">
        <f>E3853+E3886+E3933+E3979+E4027+E4060+E4106</f>
        <v>3451455251.54</v>
      </c>
      <c r="F4108" s="21">
        <f>F3853+F3886+F3933+F3979+F4027+F4060+F4106</f>
        <v>217456218.08000004</v>
      </c>
      <c r="G4108" s="80">
        <f>G3853+G3886+G3933+G3979+G4027+G4060+G4106</f>
        <v>30100966.540000025</v>
      </c>
      <c r="H4108" s="72">
        <f>H3853+H3886+H3933+H3979+H4027+H4060+H4106</f>
        <v>-187355251.53999996</v>
      </c>
    </row>
    <row r="4109" spans="1:8" ht="12.75">
      <c r="A4109" s="64"/>
      <c r="B4109" s="15" t="s">
        <v>460</v>
      </c>
      <c r="C4109" s="8"/>
      <c r="D4109" s="41"/>
      <c r="E4109" s="9"/>
      <c r="F4109" s="83">
        <f>IF(E4108&gt;D4108,E4108-D4108," ")</f>
        <v>187355251.53999996</v>
      </c>
      <c r="G4109" s="57" t="str">
        <f>IF(D4108&gt;E4108,D4108-E4108," ")</f>
        <v> </v>
      </c>
      <c r="H4109" s="50">
        <f>F4108-G4108</f>
        <v>187355251.54000002</v>
      </c>
    </row>
    <row r="4110" spans="1:8" ht="12.75">
      <c r="A4110" s="66"/>
      <c r="B4110" s="7"/>
      <c r="C4110" s="8"/>
      <c r="D4110" s="41"/>
      <c r="E4110" s="9"/>
      <c r="F4110" s="9"/>
      <c r="G4110" s="78"/>
      <c r="H4110" s="50"/>
    </row>
    <row r="4111" spans="1:8" ht="12.75">
      <c r="A4111" s="66"/>
      <c r="B4111" s="17" t="s">
        <v>902</v>
      </c>
      <c r="C4111" s="8"/>
      <c r="D4111" s="41"/>
      <c r="E4111" s="9"/>
      <c r="F4111" s="9"/>
      <c r="G4111" s="78"/>
      <c r="H4111" s="50"/>
    </row>
    <row r="4112" spans="1:8" ht="12.75">
      <c r="A4112" s="66"/>
      <c r="B4112" s="17" t="s">
        <v>903</v>
      </c>
      <c r="C4112" s="8"/>
      <c r="D4112" s="41"/>
      <c r="E4112" s="9"/>
      <c r="F4112" s="9"/>
      <c r="G4112" s="78"/>
      <c r="H4112" s="50"/>
    </row>
    <row r="4113" spans="1:8" ht="12.75">
      <c r="A4113" s="66"/>
      <c r="B4113" s="17"/>
      <c r="C4113" s="8"/>
      <c r="D4113" s="41"/>
      <c r="E4113" s="9"/>
      <c r="F4113" s="9"/>
      <c r="G4113" s="78"/>
      <c r="H4113" s="50"/>
    </row>
    <row r="4114" spans="1:8" ht="12.75">
      <c r="A4114" s="66"/>
      <c r="B4114" s="17" t="s">
        <v>1282</v>
      </c>
      <c r="C4114" s="8"/>
      <c r="D4114" s="41"/>
      <c r="E4114" s="9"/>
      <c r="F4114" s="9"/>
      <c r="G4114" s="78"/>
      <c r="H4114" s="50"/>
    </row>
    <row r="4115" spans="1:8" ht="12.75">
      <c r="A4115" s="66"/>
      <c r="B4115" s="17"/>
      <c r="C4115" s="8"/>
      <c r="D4115" s="41"/>
      <c r="E4115" s="9"/>
      <c r="F4115" s="9"/>
      <c r="G4115" s="78"/>
      <c r="H4115" s="50"/>
    </row>
    <row r="4116" spans="1:8" ht="12.75">
      <c r="A4116" s="66"/>
      <c r="B4116" s="17" t="s">
        <v>1263</v>
      </c>
      <c r="C4116" s="8"/>
      <c r="D4116" s="41"/>
      <c r="E4116" s="9"/>
      <c r="F4116" s="9"/>
      <c r="G4116" s="78"/>
      <c r="H4116" s="50"/>
    </row>
    <row r="4117" spans="1:8" ht="12.75">
      <c r="A4117" s="66" t="s">
        <v>1105</v>
      </c>
      <c r="B4117" s="7" t="s">
        <v>534</v>
      </c>
      <c r="C4117" s="8">
        <v>267556000</v>
      </c>
      <c r="D4117" s="41">
        <v>224081000</v>
      </c>
      <c r="E4117" s="9">
        <v>222432680.14</v>
      </c>
      <c r="F4117" s="46" t="str">
        <f>IF(E4117&gt;D4117,E4117-D4117," ")</f>
        <v> </v>
      </c>
      <c r="G4117" s="47">
        <f>IF(D4117&gt;E4117,D4117-E4117," ")</f>
        <v>1648319.8600000143</v>
      </c>
      <c r="H4117" s="50">
        <v>1648319.86</v>
      </c>
    </row>
    <row r="4118" spans="1:8" ht="12.75">
      <c r="A4118" s="66"/>
      <c r="B4118" s="7"/>
      <c r="C4118" s="8"/>
      <c r="D4118" s="41"/>
      <c r="E4118" s="9"/>
      <c r="F4118" s="9"/>
      <c r="G4118" s="78"/>
      <c r="H4118" s="50"/>
    </row>
    <row r="4119" spans="1:8" ht="12.75">
      <c r="A4119" s="66"/>
      <c r="B4119" s="17" t="s">
        <v>1264</v>
      </c>
      <c r="C4119" s="8"/>
      <c r="D4119" s="41"/>
      <c r="E4119" s="9"/>
      <c r="F4119" s="9"/>
      <c r="G4119" s="78"/>
      <c r="H4119" s="50"/>
    </row>
    <row r="4120" spans="1:8" ht="12.75">
      <c r="A4120" s="66" t="s">
        <v>1106</v>
      </c>
      <c r="B4120" s="7" t="s">
        <v>554</v>
      </c>
      <c r="C4120" s="8">
        <v>220000</v>
      </c>
      <c r="D4120" s="41">
        <v>220000</v>
      </c>
      <c r="E4120" s="9">
        <v>159461.31</v>
      </c>
      <c r="F4120" s="46" t="str">
        <f>IF(E4120&gt;D4120,E4120-D4120," ")</f>
        <v> </v>
      </c>
      <c r="G4120" s="47">
        <f>IF(D4120&gt;E4120,D4120-E4120," ")</f>
        <v>60538.69</v>
      </c>
      <c r="H4120" s="50">
        <v>60538.69</v>
      </c>
    </row>
    <row r="4121" spans="1:8" ht="12.75">
      <c r="A4121" s="67" t="s">
        <v>536</v>
      </c>
      <c r="B4121" s="7" t="s">
        <v>555</v>
      </c>
      <c r="C4121" s="8">
        <v>14300000</v>
      </c>
      <c r="D4121" s="41">
        <v>14300000</v>
      </c>
      <c r="E4121" s="9">
        <v>14280146.08</v>
      </c>
      <c r="F4121" s="46" t="str">
        <f>IF(E4121&gt;D4121,E4121-D4121," ")</f>
        <v> </v>
      </c>
      <c r="G4121" s="47">
        <f>IF(D4121&gt;E4121,D4121-E4121," ")</f>
        <v>19853.919999999925</v>
      </c>
      <c r="H4121" s="50">
        <v>19853.92</v>
      </c>
    </row>
    <row r="4122" spans="1:8" ht="12.75">
      <c r="A4122" s="67" t="s">
        <v>538</v>
      </c>
      <c r="B4122" s="7" t="s">
        <v>579</v>
      </c>
      <c r="C4122" s="8">
        <v>650000</v>
      </c>
      <c r="D4122" s="41">
        <v>650000</v>
      </c>
      <c r="E4122" s="9">
        <v>542067.05</v>
      </c>
      <c r="F4122" s="46" t="str">
        <f>IF(E4122&gt;D4122,E4122-D4122," ")</f>
        <v> </v>
      </c>
      <c r="G4122" s="47">
        <f>IF(D4122&gt;E4122,D4122-E4122," ")</f>
        <v>107932.94999999995</v>
      </c>
      <c r="H4122" s="50">
        <v>107932.95</v>
      </c>
    </row>
    <row r="4123" spans="1:8" ht="12.75">
      <c r="A4123" s="67"/>
      <c r="B4123" s="15" t="s">
        <v>601</v>
      </c>
      <c r="C4123" s="8"/>
      <c r="D4123" s="44">
        <f>SUM(D4117:D4122)</f>
        <v>239251000</v>
      </c>
      <c r="E4123" s="22">
        <f>SUM(E4117:E4122)</f>
        <v>237414354.58</v>
      </c>
      <c r="F4123" s="22"/>
      <c r="G4123" s="61">
        <f>SUM(G4117:G4122)</f>
        <v>1836645.4200000141</v>
      </c>
      <c r="H4123" s="50">
        <f>SUM(H4117:H4122)</f>
        <v>1836645.42</v>
      </c>
    </row>
    <row r="4124" spans="1:8" ht="12.75">
      <c r="A4124" s="27"/>
      <c r="B4124" s="3"/>
      <c r="C4124" s="1"/>
      <c r="D4124" s="45"/>
      <c r="E4124" s="4"/>
      <c r="F4124" s="4"/>
      <c r="G4124" s="4"/>
      <c r="H4124" s="50"/>
    </row>
    <row r="4125" spans="1:8" ht="12.75">
      <c r="A4125" s="67"/>
      <c r="B4125" s="7"/>
      <c r="C4125" s="8"/>
      <c r="D4125" s="41"/>
      <c r="E4125" s="9"/>
      <c r="F4125" s="9"/>
      <c r="G4125" s="78"/>
      <c r="H4125" s="50"/>
    </row>
    <row r="4126" spans="1:8" ht="12.75">
      <c r="A4126" s="67"/>
      <c r="B4126" s="17" t="s">
        <v>902</v>
      </c>
      <c r="C4126" s="8"/>
      <c r="D4126" s="41"/>
      <c r="E4126" s="9"/>
      <c r="F4126" s="9"/>
      <c r="G4126" s="78"/>
      <c r="H4126" s="50"/>
    </row>
    <row r="4127" spans="1:8" ht="12.75">
      <c r="A4127" s="67"/>
      <c r="B4127" s="17" t="s">
        <v>903</v>
      </c>
      <c r="C4127" s="8"/>
      <c r="D4127" s="41"/>
      <c r="E4127" s="9"/>
      <c r="F4127" s="9"/>
      <c r="G4127" s="78"/>
      <c r="H4127" s="50"/>
    </row>
    <row r="4128" spans="1:8" ht="12.75">
      <c r="A4128" s="67"/>
      <c r="B4128" s="17" t="s">
        <v>607</v>
      </c>
      <c r="C4128" s="8"/>
      <c r="D4128" s="41"/>
      <c r="E4128" s="9"/>
      <c r="F4128" s="9"/>
      <c r="G4128" s="78"/>
      <c r="H4128" s="50"/>
    </row>
    <row r="4129" spans="1:8" ht="12.75">
      <c r="A4129" s="67"/>
      <c r="B4129" s="17"/>
      <c r="C4129" s="8"/>
      <c r="D4129" s="41"/>
      <c r="E4129" s="9"/>
      <c r="F4129" s="9"/>
      <c r="G4129" s="78"/>
      <c r="H4129" s="50"/>
    </row>
    <row r="4130" spans="1:8" ht="12.75">
      <c r="A4130" s="67"/>
      <c r="B4130" s="17" t="s">
        <v>755</v>
      </c>
      <c r="C4130" s="8"/>
      <c r="D4130" s="41"/>
      <c r="E4130" s="9"/>
      <c r="F4130" s="9"/>
      <c r="G4130" s="78"/>
      <c r="H4130" s="50"/>
    </row>
    <row r="4131" spans="1:8" ht="12.75">
      <c r="A4131" s="67"/>
      <c r="B4131" s="7"/>
      <c r="C4131" s="8"/>
      <c r="D4131" s="41"/>
      <c r="E4131" s="9"/>
      <c r="F4131" s="9"/>
      <c r="G4131" s="78"/>
      <c r="H4131" s="50"/>
    </row>
    <row r="4132" spans="1:8" ht="12.75">
      <c r="A4132" s="67"/>
      <c r="B4132" s="15" t="s">
        <v>598</v>
      </c>
      <c r="C4132" s="8"/>
      <c r="D4132" s="41">
        <f>D4123</f>
        <v>239251000</v>
      </c>
      <c r="E4132" s="9">
        <f>E4123</f>
        <v>237414354.58</v>
      </c>
      <c r="F4132" s="9"/>
      <c r="G4132" s="78">
        <f>G4123</f>
        <v>1836645.4200000141</v>
      </c>
      <c r="H4132" s="50">
        <f>H4123</f>
        <v>1836645.42</v>
      </c>
    </row>
    <row r="4133" spans="1:8" ht="12.75">
      <c r="A4133" s="67"/>
      <c r="B4133" s="7"/>
      <c r="C4133" s="8"/>
      <c r="D4133" s="41"/>
      <c r="E4133" s="9"/>
      <c r="F4133" s="9"/>
      <c r="G4133" s="78"/>
      <c r="H4133" s="50"/>
    </row>
    <row r="4134" spans="1:8" ht="12.75">
      <c r="A4134" s="67"/>
      <c r="B4134" s="17" t="s">
        <v>599</v>
      </c>
      <c r="C4134" s="8"/>
      <c r="D4134" s="41"/>
      <c r="E4134" s="9"/>
      <c r="F4134" s="9"/>
      <c r="G4134" s="78"/>
      <c r="H4134" s="50"/>
    </row>
    <row r="4135" spans="1:8" ht="12.75">
      <c r="A4135" s="66" t="s">
        <v>701</v>
      </c>
      <c r="B4135" s="7" t="s">
        <v>1381</v>
      </c>
      <c r="C4135" s="8">
        <v>200000</v>
      </c>
      <c r="D4135" s="41"/>
      <c r="E4135" s="9"/>
      <c r="F4135" s="9"/>
      <c r="G4135" s="78"/>
      <c r="H4135" s="50"/>
    </row>
    <row r="4136" spans="1:8" ht="12.75">
      <c r="A4136" s="67"/>
      <c r="B4136" s="7" t="s">
        <v>1380</v>
      </c>
      <c r="C4136" s="8"/>
      <c r="D4136" s="41">
        <v>200000</v>
      </c>
      <c r="E4136" s="9">
        <v>100150</v>
      </c>
      <c r="F4136" s="46" t="str">
        <f aca="true" t="shared" si="240" ref="F4136:F4179">IF(E4136&gt;D4136,E4136-D4136," ")</f>
        <v> </v>
      </c>
      <c r="G4136" s="47">
        <f aca="true" t="shared" si="241" ref="G4136:G4179">IF(D4136&gt;E4136,D4136-E4136," ")</f>
        <v>99850</v>
      </c>
      <c r="H4136" s="50">
        <v>99850</v>
      </c>
    </row>
    <row r="4137" spans="1:8" ht="12.75">
      <c r="A4137" s="67" t="s">
        <v>539</v>
      </c>
      <c r="B4137" s="7" t="s">
        <v>556</v>
      </c>
      <c r="C4137" s="8">
        <v>1500000</v>
      </c>
      <c r="D4137" s="41">
        <v>3530000</v>
      </c>
      <c r="E4137" s="9">
        <v>3301207</v>
      </c>
      <c r="F4137" s="46" t="str">
        <f t="shared" si="240"/>
        <v> </v>
      </c>
      <c r="G4137" s="47">
        <f t="shared" si="241"/>
        <v>228793</v>
      </c>
      <c r="H4137" s="50">
        <v>228793</v>
      </c>
    </row>
    <row r="4138" spans="1:8" ht="12.75">
      <c r="A4138" s="67" t="s">
        <v>540</v>
      </c>
      <c r="B4138" s="7" t="s">
        <v>557</v>
      </c>
      <c r="C4138" s="8">
        <v>700000</v>
      </c>
      <c r="D4138" s="41">
        <v>700000</v>
      </c>
      <c r="E4138" s="9">
        <v>647585.67</v>
      </c>
      <c r="F4138" s="46" t="str">
        <f t="shared" si="240"/>
        <v> </v>
      </c>
      <c r="G4138" s="47">
        <f t="shared" si="241"/>
        <v>52414.32999999996</v>
      </c>
      <c r="H4138" s="50">
        <v>52414.33</v>
      </c>
    </row>
    <row r="4139" spans="1:8" ht="12.75">
      <c r="A4139" s="67" t="s">
        <v>541</v>
      </c>
      <c r="B4139" s="7" t="s">
        <v>558</v>
      </c>
      <c r="C4139" s="8">
        <v>2500000</v>
      </c>
      <c r="D4139" s="41">
        <v>3186000</v>
      </c>
      <c r="E4139" s="9">
        <v>3181548.42</v>
      </c>
      <c r="F4139" s="46" t="str">
        <f t="shared" si="240"/>
        <v> </v>
      </c>
      <c r="G4139" s="47">
        <f t="shared" si="241"/>
        <v>4451.5800000000745</v>
      </c>
      <c r="H4139" s="50">
        <v>4451.58</v>
      </c>
    </row>
    <row r="4140" spans="1:8" ht="12.75">
      <c r="A4140" s="67" t="s">
        <v>577</v>
      </c>
      <c r="B4140" s="7" t="s">
        <v>580</v>
      </c>
      <c r="C4140" s="8">
        <v>15125000</v>
      </c>
      <c r="D4140" s="41">
        <v>15125000</v>
      </c>
      <c r="E4140" s="9">
        <v>15123244.8</v>
      </c>
      <c r="F4140" s="46" t="str">
        <f t="shared" si="240"/>
        <v> </v>
      </c>
      <c r="G4140" s="47">
        <f t="shared" si="241"/>
        <v>1755.199999999255</v>
      </c>
      <c r="H4140" s="50">
        <v>1755.2</v>
      </c>
    </row>
    <row r="4141" spans="1:8" ht="12.75">
      <c r="A4141" s="67" t="s">
        <v>542</v>
      </c>
      <c r="B4141" s="7" t="s">
        <v>581</v>
      </c>
      <c r="C4141" s="8">
        <v>1200000</v>
      </c>
      <c r="D4141" s="41">
        <v>1825000</v>
      </c>
      <c r="E4141" s="9">
        <v>1804105.35</v>
      </c>
      <c r="F4141" s="46" t="str">
        <f t="shared" si="240"/>
        <v> </v>
      </c>
      <c r="G4141" s="47">
        <f t="shared" si="241"/>
        <v>20894.649999999907</v>
      </c>
      <c r="H4141" s="50">
        <v>20894.65</v>
      </c>
    </row>
    <row r="4142" spans="1:8" ht="12.75">
      <c r="A4142" s="67" t="s">
        <v>543</v>
      </c>
      <c r="B4142" s="7" t="s">
        <v>559</v>
      </c>
      <c r="C4142" s="8">
        <v>800000</v>
      </c>
      <c r="D4142" s="41">
        <v>1100000</v>
      </c>
      <c r="E4142" s="9">
        <v>1070058.13</v>
      </c>
      <c r="F4142" s="46" t="str">
        <f t="shared" si="240"/>
        <v> </v>
      </c>
      <c r="G4142" s="47">
        <f t="shared" si="241"/>
        <v>29941.87000000011</v>
      </c>
      <c r="H4142" s="50">
        <v>29941.87</v>
      </c>
    </row>
    <row r="4143" spans="1:8" ht="12.75">
      <c r="A4143" s="67" t="s">
        <v>544</v>
      </c>
      <c r="B4143" s="7" t="s">
        <v>1353</v>
      </c>
      <c r="C4143" s="8">
        <v>800000</v>
      </c>
      <c r="D4143" s="41"/>
      <c r="E4143" s="9"/>
      <c r="F4143" s="46" t="str">
        <f t="shared" si="240"/>
        <v> </v>
      </c>
      <c r="G4143" s="47" t="str">
        <f t="shared" si="241"/>
        <v> </v>
      </c>
      <c r="H4143" s="50"/>
    </row>
    <row r="4144" spans="1:8" ht="12.75">
      <c r="A4144" s="67"/>
      <c r="B4144" s="7" t="s">
        <v>1382</v>
      </c>
      <c r="C4144" s="8"/>
      <c r="D4144" s="41">
        <v>800000</v>
      </c>
      <c r="E4144" s="9">
        <v>768605.12</v>
      </c>
      <c r="F4144" s="46" t="str">
        <f t="shared" si="240"/>
        <v> </v>
      </c>
      <c r="G4144" s="47">
        <f t="shared" si="241"/>
        <v>31394.880000000005</v>
      </c>
      <c r="H4144" s="50">
        <v>31394.88</v>
      </c>
    </row>
    <row r="4145" spans="1:8" ht="12.75">
      <c r="A4145" s="67" t="s">
        <v>578</v>
      </c>
      <c r="B4145" s="7" t="s">
        <v>560</v>
      </c>
      <c r="C4145" s="8">
        <v>1500000</v>
      </c>
      <c r="D4145" s="41">
        <v>2000000</v>
      </c>
      <c r="E4145" s="9">
        <v>1261266.08</v>
      </c>
      <c r="F4145" s="46" t="str">
        <f t="shared" si="240"/>
        <v> </v>
      </c>
      <c r="G4145" s="47">
        <f t="shared" si="241"/>
        <v>738733.9199999999</v>
      </c>
      <c r="H4145" s="50">
        <v>738733.92</v>
      </c>
    </row>
    <row r="4146" spans="1:8" ht="12.75">
      <c r="A4146" s="67" t="s">
        <v>545</v>
      </c>
      <c r="B4146" s="7" t="s">
        <v>561</v>
      </c>
      <c r="C4146" s="8">
        <v>300000</v>
      </c>
      <c r="D4146" s="41">
        <v>300000</v>
      </c>
      <c r="E4146" s="9">
        <v>243822.64</v>
      </c>
      <c r="F4146" s="46" t="str">
        <f t="shared" si="240"/>
        <v> </v>
      </c>
      <c r="G4146" s="47">
        <f t="shared" si="241"/>
        <v>56177.359999999986</v>
      </c>
      <c r="H4146" s="50">
        <v>56177.36</v>
      </c>
    </row>
    <row r="4147" spans="1:8" ht="12.75">
      <c r="A4147" s="67" t="s">
        <v>546</v>
      </c>
      <c r="B4147" s="7" t="s">
        <v>562</v>
      </c>
      <c r="C4147" s="8">
        <v>1600000</v>
      </c>
      <c r="D4147" s="41">
        <v>1600000</v>
      </c>
      <c r="E4147" s="9">
        <v>1307994.06</v>
      </c>
      <c r="F4147" s="46" t="str">
        <f t="shared" si="240"/>
        <v> </v>
      </c>
      <c r="G4147" s="47">
        <f t="shared" si="241"/>
        <v>292005.93999999994</v>
      </c>
      <c r="H4147" s="50">
        <v>292005.94</v>
      </c>
    </row>
    <row r="4148" spans="1:8" ht="12.75">
      <c r="A4148" s="67" t="s">
        <v>547</v>
      </c>
      <c r="B4148" s="7" t="s">
        <v>563</v>
      </c>
      <c r="C4148" s="8">
        <v>100000</v>
      </c>
      <c r="D4148" s="41">
        <v>260000</v>
      </c>
      <c r="E4148" s="9">
        <v>204508.6</v>
      </c>
      <c r="F4148" s="46" t="str">
        <f t="shared" si="240"/>
        <v> </v>
      </c>
      <c r="G4148" s="47">
        <f t="shared" si="241"/>
        <v>55491.399999999994</v>
      </c>
      <c r="H4148" s="50">
        <v>55491.4</v>
      </c>
    </row>
    <row r="4149" spans="1:8" ht="12.75">
      <c r="A4149" s="67" t="s">
        <v>548</v>
      </c>
      <c r="B4149" s="7" t="s">
        <v>1311</v>
      </c>
      <c r="C4149" s="8">
        <v>2000000</v>
      </c>
      <c r="D4149" s="41">
        <v>2000000</v>
      </c>
      <c r="E4149" s="9">
        <v>1678004.1</v>
      </c>
      <c r="F4149" s="46" t="str">
        <f t="shared" si="240"/>
        <v> </v>
      </c>
      <c r="G4149" s="47">
        <f t="shared" si="241"/>
        <v>321995.8999999999</v>
      </c>
      <c r="H4149" s="50">
        <v>321995.9</v>
      </c>
    </row>
    <row r="4150" spans="1:8" ht="12.75">
      <c r="A4150" s="67" t="s">
        <v>549</v>
      </c>
      <c r="B4150" s="7" t="s">
        <v>565</v>
      </c>
      <c r="C4150" s="8">
        <v>934000</v>
      </c>
      <c r="D4150" s="41">
        <v>934000</v>
      </c>
      <c r="E4150" s="9">
        <v>206890</v>
      </c>
      <c r="F4150" s="46" t="str">
        <f t="shared" si="240"/>
        <v> </v>
      </c>
      <c r="G4150" s="47">
        <f t="shared" si="241"/>
        <v>727110</v>
      </c>
      <c r="H4150" s="50">
        <v>727110</v>
      </c>
    </row>
    <row r="4151" spans="1:8" ht="12.75">
      <c r="A4151" s="67" t="s">
        <v>588</v>
      </c>
      <c r="B4151" s="7" t="s">
        <v>1385</v>
      </c>
      <c r="C4151" s="8">
        <v>30500000</v>
      </c>
      <c r="D4151" s="41">
        <v>22311000</v>
      </c>
      <c r="E4151" s="9">
        <v>22132878.66</v>
      </c>
      <c r="F4151" s="46" t="str">
        <f t="shared" si="240"/>
        <v> </v>
      </c>
      <c r="G4151" s="47">
        <f t="shared" si="241"/>
        <v>178121.33999999985</v>
      </c>
      <c r="H4151" s="50">
        <v>178121.34</v>
      </c>
    </row>
    <row r="4152" spans="1:8" ht="12.75">
      <c r="A4152" s="67" t="s">
        <v>551</v>
      </c>
      <c r="B4152" s="7" t="s">
        <v>567</v>
      </c>
      <c r="C4152" s="8">
        <v>600000</v>
      </c>
      <c r="D4152" s="41">
        <v>600000</v>
      </c>
      <c r="E4152" s="9">
        <v>448228.26</v>
      </c>
      <c r="F4152" s="46" t="str">
        <f t="shared" si="240"/>
        <v> </v>
      </c>
      <c r="G4152" s="47">
        <f t="shared" si="241"/>
        <v>151771.74</v>
      </c>
      <c r="H4152" s="50">
        <v>151771.74</v>
      </c>
    </row>
    <row r="4153" spans="1:8" ht="12.75">
      <c r="A4153" s="67" t="s">
        <v>1107</v>
      </c>
      <c r="B4153" s="7" t="s">
        <v>702</v>
      </c>
      <c r="C4153" s="8">
        <v>1000000</v>
      </c>
      <c r="D4153" s="41"/>
      <c r="E4153" s="9"/>
      <c r="F4153" s="46" t="str">
        <f t="shared" si="240"/>
        <v> </v>
      </c>
      <c r="G4153" s="47" t="str">
        <f t="shared" si="241"/>
        <v> </v>
      </c>
      <c r="H4153" s="50"/>
    </row>
    <row r="4154" spans="1:8" ht="12.75">
      <c r="A4154" s="67"/>
      <c r="B4154" s="7" t="s">
        <v>703</v>
      </c>
      <c r="C4154" s="8"/>
      <c r="D4154" s="41">
        <v>1000000</v>
      </c>
      <c r="E4154" s="9">
        <v>985988.36</v>
      </c>
      <c r="F4154" s="46" t="str">
        <f t="shared" si="240"/>
        <v> </v>
      </c>
      <c r="G4154" s="47">
        <f t="shared" si="241"/>
        <v>14011.640000000014</v>
      </c>
      <c r="H4154" s="50">
        <v>14011.64</v>
      </c>
    </row>
    <row r="4155" spans="1:8" ht="12.75">
      <c r="A4155" s="67" t="s">
        <v>1356</v>
      </c>
      <c r="B4155" s="7" t="s">
        <v>1139</v>
      </c>
      <c r="C4155" s="8">
        <v>800000</v>
      </c>
      <c r="D4155" s="41"/>
      <c r="E4155" s="9"/>
      <c r="F4155" s="46" t="str">
        <f t="shared" si="240"/>
        <v> </v>
      </c>
      <c r="G4155" s="47" t="str">
        <f t="shared" si="241"/>
        <v> </v>
      </c>
      <c r="H4155" s="50"/>
    </row>
    <row r="4156" spans="1:8" ht="12.75">
      <c r="A4156" s="67"/>
      <c r="B4156" s="7" t="s">
        <v>1138</v>
      </c>
      <c r="C4156" s="8"/>
      <c r="D4156" s="41">
        <v>800000</v>
      </c>
      <c r="E4156" s="9">
        <v>165900</v>
      </c>
      <c r="F4156" s="46" t="str">
        <f t="shared" si="240"/>
        <v> </v>
      </c>
      <c r="G4156" s="47">
        <f t="shared" si="241"/>
        <v>634100</v>
      </c>
      <c r="H4156" s="50">
        <v>634100</v>
      </c>
    </row>
    <row r="4157" spans="1:8" ht="12.75">
      <c r="A4157" s="67" t="s">
        <v>1108</v>
      </c>
      <c r="B4157" s="7" t="s">
        <v>1140</v>
      </c>
      <c r="C4157" s="8">
        <v>400000</v>
      </c>
      <c r="D4157" s="41">
        <v>400000</v>
      </c>
      <c r="E4157" s="9">
        <v>332215.97</v>
      </c>
      <c r="F4157" s="46" t="str">
        <f t="shared" si="240"/>
        <v> </v>
      </c>
      <c r="G4157" s="47">
        <f t="shared" si="241"/>
        <v>67784.03000000003</v>
      </c>
      <c r="H4157" s="50">
        <v>67784.03</v>
      </c>
    </row>
    <row r="4158" spans="1:8" ht="12.75">
      <c r="A4158" s="67" t="s">
        <v>1109</v>
      </c>
      <c r="B4158" s="7" t="s">
        <v>1141</v>
      </c>
      <c r="C4158" s="8">
        <v>350000</v>
      </c>
      <c r="D4158" s="41"/>
      <c r="E4158" s="9"/>
      <c r="F4158" s="46" t="str">
        <f t="shared" si="240"/>
        <v> </v>
      </c>
      <c r="G4158" s="47" t="str">
        <f t="shared" si="241"/>
        <v> </v>
      </c>
      <c r="H4158" s="50"/>
    </row>
    <row r="4159" spans="1:8" ht="12.75">
      <c r="A4159" s="67"/>
      <c r="B4159" s="7" t="s">
        <v>999</v>
      </c>
      <c r="C4159" s="8"/>
      <c r="D4159" s="41">
        <v>350000</v>
      </c>
      <c r="E4159" s="9">
        <v>279837</v>
      </c>
      <c r="F4159" s="46" t="str">
        <f t="shared" si="240"/>
        <v> </v>
      </c>
      <c r="G4159" s="47">
        <f t="shared" si="241"/>
        <v>70163</v>
      </c>
      <c r="H4159" s="50">
        <v>70163</v>
      </c>
    </row>
    <row r="4160" spans="1:8" ht="12.75">
      <c r="A4160" s="67" t="s">
        <v>552</v>
      </c>
      <c r="B4160" s="7" t="s">
        <v>582</v>
      </c>
      <c r="C4160" s="8">
        <v>550000</v>
      </c>
      <c r="D4160" s="41">
        <v>985000</v>
      </c>
      <c r="E4160" s="9">
        <v>983773.39</v>
      </c>
      <c r="F4160" s="46" t="str">
        <f t="shared" si="240"/>
        <v> </v>
      </c>
      <c r="G4160" s="47">
        <f t="shared" si="241"/>
        <v>1226.609999999986</v>
      </c>
      <c r="H4160" s="50">
        <v>1226.61</v>
      </c>
    </row>
    <row r="4161" spans="1:8" ht="12.75">
      <c r="A4161" s="67" t="s">
        <v>553</v>
      </c>
      <c r="B4161" s="7" t="s">
        <v>568</v>
      </c>
      <c r="C4161" s="8">
        <v>2000000</v>
      </c>
      <c r="D4161" s="41">
        <v>2000000</v>
      </c>
      <c r="E4161" s="9">
        <v>1843040.88</v>
      </c>
      <c r="F4161" s="46" t="str">
        <f t="shared" si="240"/>
        <v> </v>
      </c>
      <c r="G4161" s="47">
        <f t="shared" si="241"/>
        <v>156959.1200000001</v>
      </c>
      <c r="H4161" s="50">
        <v>156959.12</v>
      </c>
    </row>
    <row r="4162" spans="1:8" ht="12.75">
      <c r="A4162" s="67" t="s">
        <v>1110</v>
      </c>
      <c r="B4162" s="7" t="s">
        <v>1142</v>
      </c>
      <c r="C4162" s="8">
        <v>8500000</v>
      </c>
      <c r="D4162" s="41"/>
      <c r="E4162" s="9"/>
      <c r="F4162" s="46" t="str">
        <f t="shared" si="240"/>
        <v> </v>
      </c>
      <c r="G4162" s="47" t="str">
        <f t="shared" si="241"/>
        <v> </v>
      </c>
      <c r="H4162" s="50"/>
    </row>
    <row r="4163" spans="1:8" ht="12.75">
      <c r="A4163" s="67"/>
      <c r="B4163" s="7" t="s">
        <v>1143</v>
      </c>
      <c r="C4163" s="8"/>
      <c r="D4163" s="41">
        <v>3500000</v>
      </c>
      <c r="E4163" s="9">
        <v>3492572.5</v>
      </c>
      <c r="F4163" s="46" t="str">
        <f t="shared" si="240"/>
        <v> </v>
      </c>
      <c r="G4163" s="47">
        <f t="shared" si="241"/>
        <v>7427.5</v>
      </c>
      <c r="H4163" s="50">
        <v>7427.5</v>
      </c>
    </row>
    <row r="4164" spans="1:8" ht="12.75">
      <c r="A4164" s="67" t="s">
        <v>1111</v>
      </c>
      <c r="B4164" s="7" t="s">
        <v>1144</v>
      </c>
      <c r="C4164" s="8">
        <v>200000</v>
      </c>
      <c r="D4164" s="41">
        <v>200000</v>
      </c>
      <c r="E4164" s="9">
        <v>155873</v>
      </c>
      <c r="F4164" s="46" t="str">
        <f t="shared" si="240"/>
        <v> </v>
      </c>
      <c r="G4164" s="47">
        <f t="shared" si="241"/>
        <v>44127</v>
      </c>
      <c r="H4164" s="50">
        <v>44127</v>
      </c>
    </row>
    <row r="4165" spans="1:8" ht="12.75">
      <c r="A4165" s="67" t="s">
        <v>1327</v>
      </c>
      <c r="B4165" s="7" t="s">
        <v>1347</v>
      </c>
      <c r="C4165" s="8">
        <v>999990</v>
      </c>
      <c r="D4165" s="41">
        <v>2444990</v>
      </c>
      <c r="E4165" s="9">
        <v>2435468.94</v>
      </c>
      <c r="F4165" s="46" t="str">
        <f t="shared" si="240"/>
        <v> </v>
      </c>
      <c r="G4165" s="47">
        <f t="shared" si="241"/>
        <v>9521.060000000056</v>
      </c>
      <c r="H4165" s="50">
        <v>9521.06</v>
      </c>
    </row>
    <row r="4166" spans="1:8" ht="12.75">
      <c r="A4166" s="67" t="s">
        <v>863</v>
      </c>
      <c r="B4166" s="7" t="s">
        <v>1145</v>
      </c>
      <c r="C4166" s="8">
        <v>10</v>
      </c>
      <c r="D4166" s="41">
        <v>10</v>
      </c>
      <c r="E4166" s="9">
        <v>0</v>
      </c>
      <c r="F4166" s="46" t="str">
        <f t="shared" si="240"/>
        <v> </v>
      </c>
      <c r="G4166" s="47">
        <f t="shared" si="241"/>
        <v>10</v>
      </c>
      <c r="H4166" s="50">
        <v>10</v>
      </c>
    </row>
    <row r="4167" spans="1:8" ht="12.75">
      <c r="A4167" s="67" t="s">
        <v>1112</v>
      </c>
      <c r="B4167" s="7" t="s">
        <v>1784</v>
      </c>
      <c r="C4167" s="8">
        <v>32000000</v>
      </c>
      <c r="D4167" s="41"/>
      <c r="E4167" s="9"/>
      <c r="F4167" s="46" t="str">
        <f t="shared" si="240"/>
        <v> </v>
      </c>
      <c r="G4167" s="47" t="str">
        <f t="shared" si="241"/>
        <v> </v>
      </c>
      <c r="H4167" s="50"/>
    </row>
    <row r="4168" spans="1:8" ht="12.75">
      <c r="A4168" s="67"/>
      <c r="B4168" s="7" t="s">
        <v>1312</v>
      </c>
      <c r="C4168" s="8"/>
      <c r="D4168" s="41">
        <v>26500000</v>
      </c>
      <c r="E4168" s="9">
        <v>26447066.34</v>
      </c>
      <c r="F4168" s="46" t="str">
        <f t="shared" si="240"/>
        <v> </v>
      </c>
      <c r="G4168" s="47">
        <f t="shared" si="241"/>
        <v>52933.66000000015</v>
      </c>
      <c r="H4168" s="50">
        <v>52933.66</v>
      </c>
    </row>
    <row r="4169" spans="1:8" ht="12.75">
      <c r="A4169" s="67" t="s">
        <v>1113</v>
      </c>
      <c r="B4169" s="7" t="s">
        <v>1146</v>
      </c>
      <c r="C4169" s="8">
        <v>5000000</v>
      </c>
      <c r="D4169" s="41">
        <v>5220000</v>
      </c>
      <c r="E4169" s="9">
        <v>4536165.35</v>
      </c>
      <c r="F4169" s="46" t="str">
        <f t="shared" si="240"/>
        <v> </v>
      </c>
      <c r="G4169" s="47">
        <f t="shared" si="241"/>
        <v>683834.6500000004</v>
      </c>
      <c r="H4169" s="50">
        <v>683834.65</v>
      </c>
    </row>
    <row r="4170" spans="1:8" ht="12.75">
      <c r="A4170" s="67" t="s">
        <v>1114</v>
      </c>
      <c r="B4170" s="7" t="s">
        <v>1147</v>
      </c>
      <c r="C4170" s="8">
        <v>3200000</v>
      </c>
      <c r="D4170" s="41">
        <v>3200000</v>
      </c>
      <c r="E4170" s="9">
        <v>3045945.56</v>
      </c>
      <c r="F4170" s="46" t="str">
        <f t="shared" si="240"/>
        <v> </v>
      </c>
      <c r="G4170" s="47">
        <f t="shared" si="241"/>
        <v>154054.43999999994</v>
      </c>
      <c r="H4170" s="50">
        <v>154054.44</v>
      </c>
    </row>
    <row r="4171" spans="1:8" ht="12.75">
      <c r="A4171" s="67" t="s">
        <v>1115</v>
      </c>
      <c r="B4171" s="7" t="s">
        <v>1148</v>
      </c>
      <c r="C4171" s="8">
        <v>3000000</v>
      </c>
      <c r="D4171" s="41">
        <v>1400000</v>
      </c>
      <c r="E4171" s="9">
        <v>626728.41</v>
      </c>
      <c r="F4171" s="46" t="str">
        <f t="shared" si="240"/>
        <v> </v>
      </c>
      <c r="G4171" s="47">
        <f t="shared" si="241"/>
        <v>773271.59</v>
      </c>
      <c r="H4171" s="50">
        <v>773271.59</v>
      </c>
    </row>
    <row r="4172" spans="1:8" ht="12.75">
      <c r="A4172" s="67" t="s">
        <v>1116</v>
      </c>
      <c r="B4172" s="7" t="s">
        <v>1149</v>
      </c>
      <c r="C4172" s="8">
        <v>10000000</v>
      </c>
      <c r="D4172" s="41">
        <v>130000</v>
      </c>
      <c r="E4172" s="9">
        <v>0</v>
      </c>
      <c r="F4172" s="46" t="str">
        <f t="shared" si="240"/>
        <v> </v>
      </c>
      <c r="G4172" s="47">
        <f t="shared" si="241"/>
        <v>130000</v>
      </c>
      <c r="H4172" s="50">
        <v>130000</v>
      </c>
    </row>
    <row r="4173" spans="1:8" ht="12.75">
      <c r="A4173" s="67" t="s">
        <v>1117</v>
      </c>
      <c r="B4173" s="7" t="s">
        <v>1150</v>
      </c>
      <c r="C4173" s="8">
        <v>10</v>
      </c>
      <c r="D4173" s="41"/>
      <c r="E4173" s="9"/>
      <c r="F4173" s="46" t="str">
        <f t="shared" si="240"/>
        <v> </v>
      </c>
      <c r="G4173" s="47" t="str">
        <f t="shared" si="241"/>
        <v> </v>
      </c>
      <c r="H4173" s="50"/>
    </row>
    <row r="4174" spans="1:8" ht="12.75">
      <c r="A4174" s="67"/>
      <c r="B4174" s="7" t="s">
        <v>1313</v>
      </c>
      <c r="C4174" s="8"/>
      <c r="D4174" s="41">
        <v>10</v>
      </c>
      <c r="E4174" s="9">
        <v>0</v>
      </c>
      <c r="F4174" s="46" t="str">
        <f t="shared" si="240"/>
        <v> </v>
      </c>
      <c r="G4174" s="47">
        <f t="shared" si="241"/>
        <v>10</v>
      </c>
      <c r="H4174" s="50">
        <v>10</v>
      </c>
    </row>
    <row r="4175" spans="1:8" ht="12.75">
      <c r="A4175" s="67" t="s">
        <v>1118</v>
      </c>
      <c r="B4175" s="7" t="s">
        <v>1151</v>
      </c>
      <c r="C4175" s="8">
        <v>7500000</v>
      </c>
      <c r="D4175" s="41">
        <v>9500000</v>
      </c>
      <c r="E4175" s="9">
        <v>9458730.25</v>
      </c>
      <c r="F4175" s="46" t="str">
        <f t="shared" si="240"/>
        <v> </v>
      </c>
      <c r="G4175" s="47">
        <f t="shared" si="241"/>
        <v>41269.75</v>
      </c>
      <c r="H4175" s="50">
        <v>41269.75</v>
      </c>
    </row>
    <row r="4176" spans="1:8" ht="12.75">
      <c r="A4176" s="67" t="s">
        <v>1119</v>
      </c>
      <c r="B4176" s="7" t="s">
        <v>1152</v>
      </c>
      <c r="C4176" s="8">
        <v>696500000</v>
      </c>
      <c r="D4176" s="41">
        <v>670100000</v>
      </c>
      <c r="E4176" s="9">
        <v>670100000</v>
      </c>
      <c r="F4176" s="46" t="str">
        <f t="shared" si="240"/>
        <v> </v>
      </c>
      <c r="G4176" s="47" t="str">
        <f t="shared" si="241"/>
        <v> </v>
      </c>
      <c r="H4176" s="50">
        <v>0</v>
      </c>
    </row>
    <row r="4177" spans="1:8" ht="12.75">
      <c r="A4177" s="67" t="s">
        <v>1120</v>
      </c>
      <c r="B4177" s="7" t="s">
        <v>1153</v>
      </c>
      <c r="C4177" s="8">
        <v>95000000</v>
      </c>
      <c r="D4177" s="41">
        <v>95720000</v>
      </c>
      <c r="E4177" s="9">
        <v>95720000</v>
      </c>
      <c r="F4177" s="46" t="str">
        <f t="shared" si="240"/>
        <v> </v>
      </c>
      <c r="G4177" s="47" t="str">
        <f t="shared" si="241"/>
        <v> </v>
      </c>
      <c r="H4177" s="50">
        <v>0</v>
      </c>
    </row>
    <row r="4178" spans="1:8" ht="12.75">
      <c r="A4178" s="67" t="s">
        <v>1121</v>
      </c>
      <c r="B4178" s="7" t="s">
        <v>1154</v>
      </c>
      <c r="C4178" s="8">
        <v>1550000000</v>
      </c>
      <c r="D4178" s="41">
        <v>1663800000</v>
      </c>
      <c r="E4178" s="9">
        <v>1713779048</v>
      </c>
      <c r="F4178" s="46">
        <f t="shared" si="240"/>
        <v>49979048</v>
      </c>
      <c r="G4178" s="47" t="str">
        <f t="shared" si="241"/>
        <v> </v>
      </c>
      <c r="H4178" s="50">
        <v>-49979048</v>
      </c>
    </row>
    <row r="4179" spans="1:8" ht="12.75">
      <c r="A4179" s="67" t="s">
        <v>1122</v>
      </c>
      <c r="B4179" s="7" t="s">
        <v>1155</v>
      </c>
      <c r="C4179" s="8">
        <v>6300000</v>
      </c>
      <c r="D4179" s="41">
        <v>6443525</v>
      </c>
      <c r="E4179" s="9">
        <v>6443525</v>
      </c>
      <c r="F4179" s="46" t="str">
        <f t="shared" si="240"/>
        <v> </v>
      </c>
      <c r="G4179" s="47" t="str">
        <f t="shared" si="241"/>
        <v> </v>
      </c>
      <c r="H4179" s="50">
        <v>0</v>
      </c>
    </row>
    <row r="4180" spans="1:8" ht="12.75">
      <c r="A4180" s="67"/>
      <c r="B4180" s="15" t="s">
        <v>601</v>
      </c>
      <c r="C4180" s="8"/>
      <c r="D4180" s="44">
        <f>SUM(D4132:D4179)</f>
        <v>2789415535</v>
      </c>
      <c r="E4180" s="22">
        <f>SUM(E4132:E4179)</f>
        <v>2831726330.42</v>
      </c>
      <c r="F4180" s="22">
        <f>SUM(F4132:F4179)</f>
        <v>49979048</v>
      </c>
      <c r="G4180" s="61">
        <f>SUM(G4132:G4179)</f>
        <v>7668252.580000013</v>
      </c>
      <c r="H4180" s="50">
        <f>SUM(H4132:H4179)</f>
        <v>-42310795.42</v>
      </c>
    </row>
    <row r="4181" spans="1:8" ht="12.75">
      <c r="A4181" s="27"/>
      <c r="B4181" s="3"/>
      <c r="C4181" s="1"/>
      <c r="D4181" s="45"/>
      <c r="E4181" s="4"/>
      <c r="F4181" s="4"/>
      <c r="G4181" s="4"/>
      <c r="H4181" s="50"/>
    </row>
    <row r="4182" spans="1:8" ht="12.75">
      <c r="A4182" s="67"/>
      <c r="B4182" s="7"/>
      <c r="C4182" s="8"/>
      <c r="D4182" s="41"/>
      <c r="E4182" s="9"/>
      <c r="F4182" s="9"/>
      <c r="G4182" s="78"/>
      <c r="H4182" s="50"/>
    </row>
    <row r="4183" spans="1:8" ht="12.75">
      <c r="A4183" s="67"/>
      <c r="B4183" s="17" t="s">
        <v>902</v>
      </c>
      <c r="C4183" s="8"/>
      <c r="D4183" s="41"/>
      <c r="E4183" s="9"/>
      <c r="F4183" s="9"/>
      <c r="G4183" s="78"/>
      <c r="H4183" s="50"/>
    </row>
    <row r="4184" spans="1:8" ht="12.75">
      <c r="A4184" s="67"/>
      <c r="B4184" s="17" t="s">
        <v>903</v>
      </c>
      <c r="C4184" s="8"/>
      <c r="D4184" s="41"/>
      <c r="E4184" s="9"/>
      <c r="F4184" s="9"/>
      <c r="G4184" s="78"/>
      <c r="H4184" s="50"/>
    </row>
    <row r="4185" spans="1:8" ht="12.75">
      <c r="A4185" s="67"/>
      <c r="B4185" s="17" t="s">
        <v>607</v>
      </c>
      <c r="C4185" s="8"/>
      <c r="D4185" s="41"/>
      <c r="E4185" s="9"/>
      <c r="F4185" s="9"/>
      <c r="G4185" s="78"/>
      <c r="H4185" s="50"/>
    </row>
    <row r="4186" spans="1:8" ht="12.75">
      <c r="A4186" s="67"/>
      <c r="B4186" s="17"/>
      <c r="C4186" s="8"/>
      <c r="D4186" s="41"/>
      <c r="E4186" s="9"/>
      <c r="F4186" s="9"/>
      <c r="G4186" s="78"/>
      <c r="H4186" s="50"/>
    </row>
    <row r="4187" spans="1:8" ht="12.75">
      <c r="A4187" s="67"/>
      <c r="B4187" s="17" t="s">
        <v>755</v>
      </c>
      <c r="C4187" s="8"/>
      <c r="D4187" s="41"/>
      <c r="E4187" s="9"/>
      <c r="F4187" s="9"/>
      <c r="G4187" s="78"/>
      <c r="H4187" s="50"/>
    </row>
    <row r="4188" spans="1:8" ht="12.75">
      <c r="A4188" s="67"/>
      <c r="B4188" s="7"/>
      <c r="C4188" s="8"/>
      <c r="D4188" s="41"/>
      <c r="E4188" s="9"/>
      <c r="F4188" s="9"/>
      <c r="G4188" s="78"/>
      <c r="H4188" s="50"/>
    </row>
    <row r="4189" spans="1:8" ht="12.75">
      <c r="A4189" s="67"/>
      <c r="B4189" s="15" t="s">
        <v>598</v>
      </c>
      <c r="C4189" s="8"/>
      <c r="D4189" s="41">
        <f>D4180</f>
        <v>2789415535</v>
      </c>
      <c r="E4189" s="9">
        <f>E4180</f>
        <v>2831726330.42</v>
      </c>
      <c r="F4189" s="9">
        <f>F4180</f>
        <v>49979048</v>
      </c>
      <c r="G4189" s="78">
        <f>G4180</f>
        <v>7668252.580000013</v>
      </c>
      <c r="H4189" s="50">
        <f>H4180</f>
        <v>-42310795.42</v>
      </c>
    </row>
    <row r="4190" spans="1:8" ht="12.75">
      <c r="A4190" s="67"/>
      <c r="B4190" s="7"/>
      <c r="C4190" s="8"/>
      <c r="D4190" s="41"/>
      <c r="E4190" s="9"/>
      <c r="F4190" s="9"/>
      <c r="G4190" s="78"/>
      <c r="H4190" s="50"/>
    </row>
    <row r="4191" spans="1:8" ht="12.75">
      <c r="A4191" s="67"/>
      <c r="B4191" s="17" t="s">
        <v>599</v>
      </c>
      <c r="C4191" s="8"/>
      <c r="D4191" s="41"/>
      <c r="E4191" s="9"/>
      <c r="F4191" s="9"/>
      <c r="G4191" s="78"/>
      <c r="H4191" s="50"/>
    </row>
    <row r="4192" spans="1:8" ht="12.75">
      <c r="A4192" s="66" t="s">
        <v>1630</v>
      </c>
      <c r="B4192" s="7" t="s">
        <v>1156</v>
      </c>
      <c r="C4192" s="8">
        <v>12000000</v>
      </c>
      <c r="D4192" s="41">
        <v>12100000</v>
      </c>
      <c r="E4192" s="9">
        <v>11999063</v>
      </c>
      <c r="F4192" s="46" t="str">
        <f aca="true" t="shared" si="242" ref="F4192:F4218">IF(E4192&gt;D4192,E4192-D4192," ")</f>
        <v> </v>
      </c>
      <c r="G4192" s="47">
        <f aca="true" t="shared" si="243" ref="G4192:G4218">IF(D4192&gt;E4192,D4192-E4192," ")</f>
        <v>100937</v>
      </c>
      <c r="H4192" s="50">
        <v>100937</v>
      </c>
    </row>
    <row r="4193" spans="1:8" ht="12.75">
      <c r="A4193" s="67" t="s">
        <v>1123</v>
      </c>
      <c r="B4193" s="7" t="s">
        <v>1157</v>
      </c>
      <c r="C4193" s="8">
        <v>200000</v>
      </c>
      <c r="D4193" s="41">
        <v>200000</v>
      </c>
      <c r="E4193" s="9">
        <v>200000</v>
      </c>
      <c r="F4193" s="46" t="str">
        <f t="shared" si="242"/>
        <v> </v>
      </c>
      <c r="G4193" s="47" t="str">
        <f t="shared" si="243"/>
        <v> </v>
      </c>
      <c r="H4193" s="50">
        <v>0</v>
      </c>
    </row>
    <row r="4194" spans="1:8" ht="12.75">
      <c r="A4194" s="67" t="s">
        <v>1124</v>
      </c>
      <c r="B4194" s="7" t="s">
        <v>1158</v>
      </c>
      <c r="C4194" s="8">
        <v>198000000</v>
      </c>
      <c r="D4194" s="41">
        <v>206661000</v>
      </c>
      <c r="E4194" s="9">
        <v>206301720</v>
      </c>
      <c r="F4194" s="46" t="str">
        <f t="shared" si="242"/>
        <v> </v>
      </c>
      <c r="G4194" s="47">
        <f t="shared" si="243"/>
        <v>359280</v>
      </c>
      <c r="H4194" s="50">
        <v>359280</v>
      </c>
    </row>
    <row r="4195" spans="1:8" ht="12.75">
      <c r="A4195" s="67" t="s">
        <v>1125</v>
      </c>
      <c r="B4195" s="7" t="s">
        <v>1172</v>
      </c>
      <c r="C4195" s="8">
        <v>91000000</v>
      </c>
      <c r="D4195" s="41"/>
      <c r="E4195" s="9"/>
      <c r="F4195" s="46" t="str">
        <f t="shared" si="242"/>
        <v> </v>
      </c>
      <c r="G4195" s="47" t="str">
        <f t="shared" si="243"/>
        <v> </v>
      </c>
      <c r="H4195" s="50"/>
    </row>
    <row r="4196" spans="1:8" ht="12.75">
      <c r="A4196" s="67"/>
      <c r="B4196" s="7" t="s">
        <v>965</v>
      </c>
      <c r="C4196" s="8"/>
      <c r="D4196" s="41">
        <v>101870000</v>
      </c>
      <c r="E4196" s="9">
        <v>99561744.63</v>
      </c>
      <c r="F4196" s="46" t="str">
        <f t="shared" si="242"/>
        <v> </v>
      </c>
      <c r="G4196" s="47">
        <f t="shared" si="243"/>
        <v>2308255.370000005</v>
      </c>
      <c r="H4196" s="50">
        <v>2308255.37</v>
      </c>
    </row>
    <row r="4197" spans="1:8" ht="12.75">
      <c r="A4197" s="67" t="s">
        <v>1126</v>
      </c>
      <c r="B4197" s="7" t="s">
        <v>1159</v>
      </c>
      <c r="C4197" s="8">
        <v>10900000</v>
      </c>
      <c r="D4197" s="41"/>
      <c r="E4197" s="9"/>
      <c r="F4197" s="46" t="str">
        <f t="shared" si="242"/>
        <v> </v>
      </c>
      <c r="G4197" s="47" t="str">
        <f t="shared" si="243"/>
        <v> </v>
      </c>
      <c r="H4197" s="50"/>
    </row>
    <row r="4198" spans="1:8" ht="12.75">
      <c r="A4198" s="67"/>
      <c r="B4198" s="7" t="s">
        <v>1785</v>
      </c>
      <c r="C4198" s="8"/>
      <c r="D4198" s="41">
        <v>10900000</v>
      </c>
      <c r="E4198" s="9">
        <v>10426913.82</v>
      </c>
      <c r="F4198" s="46" t="str">
        <f t="shared" si="242"/>
        <v> </v>
      </c>
      <c r="G4198" s="47">
        <f t="shared" si="243"/>
        <v>473086.1799999997</v>
      </c>
      <c r="H4198" s="50">
        <v>473086.18</v>
      </c>
    </row>
    <row r="4199" spans="1:8" ht="12.75">
      <c r="A4199" s="67" t="s">
        <v>1127</v>
      </c>
      <c r="B4199" s="7" t="s">
        <v>1160</v>
      </c>
      <c r="C4199" s="8">
        <v>2500000</v>
      </c>
      <c r="D4199" s="41">
        <v>600000</v>
      </c>
      <c r="E4199" s="9">
        <v>446153.26</v>
      </c>
      <c r="F4199" s="46" t="str">
        <f t="shared" si="242"/>
        <v> </v>
      </c>
      <c r="G4199" s="47">
        <f t="shared" si="243"/>
        <v>153846.74</v>
      </c>
      <c r="H4199" s="50">
        <v>153846.74</v>
      </c>
    </row>
    <row r="4200" spans="1:8" ht="12.75">
      <c r="A4200" s="67" t="s">
        <v>1128</v>
      </c>
      <c r="B4200" s="7" t="s">
        <v>1173</v>
      </c>
      <c r="C4200" s="8">
        <v>24500000</v>
      </c>
      <c r="D4200" s="41"/>
      <c r="E4200" s="9"/>
      <c r="F4200" s="46" t="str">
        <f t="shared" si="242"/>
        <v> </v>
      </c>
      <c r="G4200" s="47" t="str">
        <f t="shared" si="243"/>
        <v> </v>
      </c>
      <c r="H4200" s="50"/>
    </row>
    <row r="4201" spans="1:8" ht="12.75">
      <c r="A4201" s="67"/>
      <c r="B4201" s="7" t="s">
        <v>1161</v>
      </c>
      <c r="C4201" s="8"/>
      <c r="D4201" s="41">
        <v>14500000</v>
      </c>
      <c r="E4201" s="9">
        <v>14141265</v>
      </c>
      <c r="F4201" s="46" t="str">
        <f t="shared" si="242"/>
        <v> </v>
      </c>
      <c r="G4201" s="47">
        <f t="shared" si="243"/>
        <v>358735</v>
      </c>
      <c r="H4201" s="50">
        <v>358735</v>
      </c>
    </row>
    <row r="4202" spans="1:8" ht="12.75">
      <c r="A4202" s="67" t="s">
        <v>591</v>
      </c>
      <c r="B4202" s="7" t="s">
        <v>1162</v>
      </c>
      <c r="C4202" s="8">
        <v>11000000</v>
      </c>
      <c r="D4202" s="41">
        <v>13160000</v>
      </c>
      <c r="E4202" s="9">
        <v>12979681.12</v>
      </c>
      <c r="F4202" s="46" t="str">
        <f t="shared" si="242"/>
        <v> </v>
      </c>
      <c r="G4202" s="47">
        <f t="shared" si="243"/>
        <v>180318.88000000082</v>
      </c>
      <c r="H4202" s="50">
        <v>180318.88</v>
      </c>
    </row>
    <row r="4203" spans="1:8" ht="12.75">
      <c r="A4203" s="67" t="s">
        <v>1129</v>
      </c>
      <c r="B4203" s="7" t="s">
        <v>1174</v>
      </c>
      <c r="C4203" s="8">
        <v>85000000</v>
      </c>
      <c r="D4203" s="41"/>
      <c r="E4203" s="9"/>
      <c r="F4203" s="46" t="str">
        <f t="shared" si="242"/>
        <v> </v>
      </c>
      <c r="G4203" s="47" t="str">
        <f t="shared" si="243"/>
        <v> </v>
      </c>
      <c r="H4203" s="50"/>
    </row>
    <row r="4204" spans="1:8" ht="12.75">
      <c r="A4204" s="67"/>
      <c r="B4204" s="7" t="s">
        <v>1163</v>
      </c>
      <c r="C4204" s="8"/>
      <c r="D4204" s="41">
        <v>107200000</v>
      </c>
      <c r="E4204" s="9">
        <v>107011435.52</v>
      </c>
      <c r="F4204" s="46" t="str">
        <f t="shared" si="242"/>
        <v> </v>
      </c>
      <c r="G4204" s="47">
        <f t="shared" si="243"/>
        <v>188564.48000000417</v>
      </c>
      <c r="H4204" s="50">
        <v>188564.48</v>
      </c>
    </row>
    <row r="4205" spans="1:8" ht="12.75">
      <c r="A4205" s="67" t="s">
        <v>1130</v>
      </c>
      <c r="B4205" s="7" t="s">
        <v>1164</v>
      </c>
      <c r="C4205" s="8">
        <v>510000</v>
      </c>
      <c r="D4205" s="41">
        <v>510000</v>
      </c>
      <c r="E4205" s="9">
        <v>381233.6</v>
      </c>
      <c r="F4205" s="46" t="str">
        <f t="shared" si="242"/>
        <v> </v>
      </c>
      <c r="G4205" s="47">
        <f t="shared" si="243"/>
        <v>128766.40000000002</v>
      </c>
      <c r="H4205" s="50">
        <v>128766.4</v>
      </c>
    </row>
    <row r="4206" spans="1:8" ht="12.75">
      <c r="A4206" s="67" t="s">
        <v>1131</v>
      </c>
      <c r="B4206" s="7" t="s">
        <v>1165</v>
      </c>
      <c r="C4206" s="8">
        <v>89350000</v>
      </c>
      <c r="D4206" s="41">
        <v>89350000</v>
      </c>
      <c r="E4206" s="9">
        <v>89157920.6</v>
      </c>
      <c r="F4206" s="46" t="str">
        <f t="shared" si="242"/>
        <v> </v>
      </c>
      <c r="G4206" s="47">
        <f t="shared" si="243"/>
        <v>192079.40000000596</v>
      </c>
      <c r="H4206" s="50">
        <v>192079.4</v>
      </c>
    </row>
    <row r="4207" spans="1:8" ht="12.75">
      <c r="A4207" s="67" t="s">
        <v>1132</v>
      </c>
      <c r="B4207" s="7" t="s">
        <v>1167</v>
      </c>
      <c r="C4207" s="8">
        <v>13500000</v>
      </c>
      <c r="D4207" s="41"/>
      <c r="E4207" s="9"/>
      <c r="F4207" s="46" t="str">
        <f t="shared" si="242"/>
        <v> </v>
      </c>
      <c r="G4207" s="47" t="str">
        <f t="shared" si="243"/>
        <v> </v>
      </c>
      <c r="H4207" s="50"/>
    </row>
    <row r="4208" spans="1:8" ht="12.75">
      <c r="A4208" s="67"/>
      <c r="B4208" s="7" t="s">
        <v>1166</v>
      </c>
      <c r="C4208" s="8"/>
      <c r="D4208" s="41">
        <v>13500000</v>
      </c>
      <c r="E4208" s="9">
        <v>12967321.29</v>
      </c>
      <c r="F4208" s="46" t="str">
        <f t="shared" si="242"/>
        <v> </v>
      </c>
      <c r="G4208" s="47">
        <f t="shared" si="243"/>
        <v>532678.7100000009</v>
      </c>
      <c r="H4208" s="50">
        <v>532678.71</v>
      </c>
    </row>
    <row r="4209" spans="1:8" ht="12.75">
      <c r="A4209" s="67" t="s">
        <v>1133</v>
      </c>
      <c r="B4209" s="7" t="s">
        <v>1175</v>
      </c>
      <c r="C4209" s="8">
        <v>30000000</v>
      </c>
      <c r="D4209" s="41"/>
      <c r="E4209" s="9"/>
      <c r="F4209" s="46" t="str">
        <f t="shared" si="242"/>
        <v> </v>
      </c>
      <c r="G4209" s="47" t="str">
        <f t="shared" si="243"/>
        <v> </v>
      </c>
      <c r="H4209" s="50"/>
    </row>
    <row r="4210" spans="1:8" ht="12.75">
      <c r="A4210" s="67"/>
      <c r="B4210" s="7" t="s">
        <v>1176</v>
      </c>
      <c r="C4210" s="8"/>
      <c r="D4210" s="41">
        <v>18795000</v>
      </c>
      <c r="E4210" s="9">
        <v>18788680.5</v>
      </c>
      <c r="F4210" s="46" t="str">
        <f t="shared" si="242"/>
        <v> </v>
      </c>
      <c r="G4210" s="47">
        <f t="shared" si="243"/>
        <v>6319.5</v>
      </c>
      <c r="H4210" s="50">
        <v>6319.5</v>
      </c>
    </row>
    <row r="4211" spans="1:8" ht="12.75">
      <c r="A4211" s="67" t="s">
        <v>1134</v>
      </c>
      <c r="B4211" s="7" t="s">
        <v>1168</v>
      </c>
      <c r="C4211" s="8">
        <v>38000000</v>
      </c>
      <c r="D4211" s="41">
        <v>21000000</v>
      </c>
      <c r="E4211" s="9">
        <v>20133818.58</v>
      </c>
      <c r="F4211" s="46" t="str">
        <f t="shared" si="242"/>
        <v> </v>
      </c>
      <c r="G4211" s="47">
        <f t="shared" si="243"/>
        <v>866181.4200000018</v>
      </c>
      <c r="H4211" s="50">
        <v>866181.42</v>
      </c>
    </row>
    <row r="4212" spans="1:8" ht="12.75">
      <c r="A4212" s="67" t="s">
        <v>1135</v>
      </c>
      <c r="B4212" s="7" t="s">
        <v>1170</v>
      </c>
      <c r="C4212" s="8">
        <v>10000000</v>
      </c>
      <c r="D4212" s="41">
        <v>10000000</v>
      </c>
      <c r="E4212" s="9">
        <v>1620700</v>
      </c>
      <c r="F4212" s="46" t="str">
        <f t="shared" si="242"/>
        <v> </v>
      </c>
      <c r="G4212" s="47">
        <f t="shared" si="243"/>
        <v>8379300</v>
      </c>
      <c r="H4212" s="50">
        <v>8379300</v>
      </c>
    </row>
    <row r="4213" spans="1:8" ht="12.75">
      <c r="A4213" s="67"/>
      <c r="B4213" s="7" t="s">
        <v>1169</v>
      </c>
      <c r="C4213" s="8"/>
      <c r="D4213" s="41"/>
      <c r="E4213" s="9"/>
      <c r="F4213" s="46" t="str">
        <f t="shared" si="242"/>
        <v> </v>
      </c>
      <c r="G4213" s="47" t="str">
        <f t="shared" si="243"/>
        <v> </v>
      </c>
      <c r="H4213" s="50"/>
    </row>
    <row r="4214" spans="1:8" ht="12.75">
      <c r="A4214" s="67" t="s">
        <v>1136</v>
      </c>
      <c r="B4214" s="7" t="s">
        <v>1171</v>
      </c>
      <c r="C4214" s="8">
        <v>4000000</v>
      </c>
      <c r="D4214" s="41">
        <v>4282000</v>
      </c>
      <c r="E4214" s="9">
        <v>4281480</v>
      </c>
      <c r="F4214" s="46" t="str">
        <f t="shared" si="242"/>
        <v> </v>
      </c>
      <c r="G4214" s="47">
        <f t="shared" si="243"/>
        <v>520</v>
      </c>
      <c r="H4214" s="50">
        <v>520</v>
      </c>
    </row>
    <row r="4215" spans="1:8" ht="12.75">
      <c r="A4215" s="67" t="s">
        <v>1137</v>
      </c>
      <c r="B4215" s="7" t="s">
        <v>1786</v>
      </c>
      <c r="C4215" s="8">
        <v>42000000</v>
      </c>
      <c r="D4215" s="41"/>
      <c r="E4215" s="9"/>
      <c r="F4215" s="46" t="str">
        <f t="shared" si="242"/>
        <v> </v>
      </c>
      <c r="G4215" s="47" t="str">
        <f t="shared" si="243"/>
        <v> </v>
      </c>
      <c r="H4215" s="50"/>
    </row>
    <row r="4216" spans="1:8" ht="12.75">
      <c r="A4216" s="67"/>
      <c r="B4216" s="7" t="s">
        <v>1177</v>
      </c>
      <c r="C4216" s="8"/>
      <c r="D4216" s="41">
        <v>65117000</v>
      </c>
      <c r="E4216" s="9">
        <v>65116836</v>
      </c>
      <c r="F4216" s="46" t="str">
        <f t="shared" si="242"/>
        <v> </v>
      </c>
      <c r="G4216" s="47">
        <f t="shared" si="243"/>
        <v>164</v>
      </c>
      <c r="H4216" s="50">
        <v>164</v>
      </c>
    </row>
    <row r="4217" spans="1:8" ht="12.75">
      <c r="A4217" s="67" t="s">
        <v>592</v>
      </c>
      <c r="B4217" s="7" t="s">
        <v>1340</v>
      </c>
      <c r="C4217" s="8">
        <v>3412990</v>
      </c>
      <c r="D4217" s="41"/>
      <c r="E4217" s="9"/>
      <c r="F4217" s="46" t="str">
        <f t="shared" si="242"/>
        <v> </v>
      </c>
      <c r="G4217" s="47" t="str">
        <f t="shared" si="243"/>
        <v> </v>
      </c>
      <c r="H4217" s="50"/>
    </row>
    <row r="4218" spans="1:8" ht="12.75">
      <c r="A4218" s="66"/>
      <c r="B4218" s="7" t="s">
        <v>987</v>
      </c>
      <c r="C4218" s="8"/>
      <c r="D4218" s="41">
        <v>3712990</v>
      </c>
      <c r="E4218" s="9">
        <v>3545552.25</v>
      </c>
      <c r="F4218" s="46" t="str">
        <f t="shared" si="242"/>
        <v> </v>
      </c>
      <c r="G4218" s="47">
        <f t="shared" si="243"/>
        <v>167437.75</v>
      </c>
      <c r="H4218" s="50">
        <v>167437.75</v>
      </c>
    </row>
    <row r="4219" spans="1:9" ht="12.75">
      <c r="A4219" s="66"/>
      <c r="B4219" s="14" t="s">
        <v>1299</v>
      </c>
      <c r="C4219" s="8">
        <v>3432258000</v>
      </c>
      <c r="D4219" s="44">
        <f>SUM(D4189:D4218)</f>
        <v>3482873525</v>
      </c>
      <c r="E4219" s="22">
        <f>SUM(E4189:E4218)</f>
        <v>3510787849.59</v>
      </c>
      <c r="F4219" s="22">
        <f>SUM(F4189:F4218)</f>
        <v>49979048</v>
      </c>
      <c r="G4219" s="61">
        <f>SUM(G4189:G4218)</f>
        <v>22064723.410000034</v>
      </c>
      <c r="H4219" s="73">
        <f>SUM(H4189:H4218)</f>
        <v>-27914324.590000004</v>
      </c>
      <c r="I4219" s="22">
        <f>SUM(I4117:I4218)</f>
        <v>0</v>
      </c>
    </row>
    <row r="4220" spans="1:9" ht="12.75">
      <c r="A4220" s="66"/>
      <c r="B4220" s="7"/>
      <c r="C4220" s="8"/>
      <c r="D4220" s="41"/>
      <c r="E4220" s="9"/>
      <c r="F4220" s="9"/>
      <c r="G4220" s="78"/>
      <c r="H4220" s="50"/>
      <c r="I4220" s="9">
        <v>3510787849.59</v>
      </c>
    </row>
    <row r="4221" spans="1:8" ht="12.75">
      <c r="A4221" s="66"/>
      <c r="B4221" s="17" t="s">
        <v>1061</v>
      </c>
      <c r="C4221" s="8"/>
      <c r="D4221" s="41"/>
      <c r="E4221" s="9"/>
      <c r="F4221" s="9"/>
      <c r="G4221" s="78"/>
      <c r="H4221" s="50"/>
    </row>
    <row r="4222" spans="1:8" ht="12.75">
      <c r="A4222" s="66"/>
      <c r="B4222" s="17" t="s">
        <v>1062</v>
      </c>
      <c r="C4222" s="8"/>
      <c r="D4222" s="41"/>
      <c r="E4222" s="9"/>
      <c r="F4222" s="9"/>
      <c r="G4222" s="78"/>
      <c r="H4222" s="50"/>
    </row>
    <row r="4223" spans="1:8" ht="12.75">
      <c r="A4223" s="66"/>
      <c r="B4223" s="17" t="s">
        <v>1063</v>
      </c>
      <c r="C4223" s="8"/>
      <c r="D4223" s="41"/>
      <c r="E4223" s="9"/>
      <c r="F4223" s="9"/>
      <c r="G4223" s="78"/>
      <c r="H4223" s="50"/>
    </row>
    <row r="4224" spans="1:8" ht="12.75">
      <c r="A4224" s="66"/>
      <c r="B4224" s="17"/>
      <c r="C4224" s="8"/>
      <c r="D4224" s="41"/>
      <c r="E4224" s="9"/>
      <c r="F4224" s="9"/>
      <c r="G4224" s="78"/>
      <c r="H4224" s="50"/>
    </row>
    <row r="4225" spans="1:8" ht="12.75">
      <c r="A4225" s="66"/>
      <c r="B4225" s="17" t="s">
        <v>1263</v>
      </c>
      <c r="C4225" s="8"/>
      <c r="D4225" s="41"/>
      <c r="E4225" s="9"/>
      <c r="F4225" s="9"/>
      <c r="G4225" s="78"/>
      <c r="H4225" s="50"/>
    </row>
    <row r="4226" spans="1:8" ht="12.75">
      <c r="A4226" s="66" t="s">
        <v>1178</v>
      </c>
      <c r="B4226" s="7" t="s">
        <v>534</v>
      </c>
      <c r="C4226" s="8">
        <v>630387000</v>
      </c>
      <c r="D4226" s="41">
        <v>610706475</v>
      </c>
      <c r="E4226" s="9">
        <v>610576734.22</v>
      </c>
      <c r="F4226" s="46" t="str">
        <f>IF(E4226&gt;D4226,E4226-D4226," ")</f>
        <v> </v>
      </c>
      <c r="G4226" s="47">
        <f>IF(D4226&gt;E4226,D4226-E4226," ")</f>
        <v>129740.77999997139</v>
      </c>
      <c r="H4226" s="50">
        <v>129740.78</v>
      </c>
    </row>
    <row r="4227" spans="1:8" ht="12.75">
      <c r="A4227" s="66"/>
      <c r="B4227" s="7"/>
      <c r="C4227" s="8"/>
      <c r="D4227" s="41"/>
      <c r="E4227" s="9"/>
      <c r="F4227" s="9"/>
      <c r="G4227" s="78"/>
      <c r="H4227" s="50"/>
    </row>
    <row r="4228" spans="1:8" ht="12.75">
      <c r="A4228" s="66"/>
      <c r="B4228" s="17" t="s">
        <v>1264</v>
      </c>
      <c r="C4228" s="8"/>
      <c r="D4228" s="41"/>
      <c r="E4228" s="9"/>
      <c r="F4228" s="9"/>
      <c r="G4228" s="78"/>
      <c r="H4228" s="50"/>
    </row>
    <row r="4229" spans="1:8" ht="12.75">
      <c r="A4229" s="66" t="s">
        <v>1179</v>
      </c>
      <c r="B4229" s="7" t="s">
        <v>554</v>
      </c>
      <c r="C4229" s="8">
        <v>10</v>
      </c>
      <c r="D4229" s="41">
        <v>10</v>
      </c>
      <c r="E4229" s="9">
        <v>0</v>
      </c>
      <c r="F4229" s="46" t="str">
        <f aca="true" t="shared" si="244" ref="F4229:F4236">IF(E4229&gt;D4229,E4229-D4229," ")</f>
        <v> </v>
      </c>
      <c r="G4229" s="47">
        <f aca="true" t="shared" si="245" ref="G4229:G4236">IF(D4229&gt;E4229,D4229-E4229," ")</f>
        <v>10</v>
      </c>
      <c r="H4229" s="50">
        <v>10</v>
      </c>
    </row>
    <row r="4230" spans="1:8" ht="12.75">
      <c r="A4230" s="67" t="s">
        <v>536</v>
      </c>
      <c r="B4230" s="7" t="s">
        <v>555</v>
      </c>
      <c r="C4230" s="8">
        <v>42999990</v>
      </c>
      <c r="D4230" s="41">
        <v>45189990</v>
      </c>
      <c r="E4230" s="9">
        <v>45188275.63</v>
      </c>
      <c r="F4230" s="46" t="str">
        <f t="shared" si="244"/>
        <v> </v>
      </c>
      <c r="G4230" s="47">
        <f t="shared" si="245"/>
        <v>1714.3699999973178</v>
      </c>
      <c r="H4230" s="50">
        <v>1714.37</v>
      </c>
    </row>
    <row r="4231" spans="1:8" ht="12.75">
      <c r="A4231" s="67" t="s">
        <v>1180</v>
      </c>
      <c r="B4231" s="7" t="s">
        <v>1186</v>
      </c>
      <c r="C4231" s="8">
        <v>14500000</v>
      </c>
      <c r="D4231" s="41">
        <v>14500000</v>
      </c>
      <c r="E4231" s="9">
        <v>14494076.13</v>
      </c>
      <c r="F4231" s="46" t="str">
        <f t="shared" si="244"/>
        <v> </v>
      </c>
      <c r="G4231" s="47">
        <f t="shared" si="245"/>
        <v>5923.86999999918</v>
      </c>
      <c r="H4231" s="50">
        <v>5923.87</v>
      </c>
    </row>
    <row r="4232" spans="1:8" ht="12.75">
      <c r="A4232" s="67" t="s">
        <v>539</v>
      </c>
      <c r="B4232" s="7" t="s">
        <v>556</v>
      </c>
      <c r="C4232" s="8">
        <v>2500000</v>
      </c>
      <c r="D4232" s="41">
        <v>4350000</v>
      </c>
      <c r="E4232" s="9">
        <v>4346630.72</v>
      </c>
      <c r="F4232" s="46" t="str">
        <f t="shared" si="244"/>
        <v> </v>
      </c>
      <c r="G4232" s="47">
        <f t="shared" si="245"/>
        <v>3369.2800000002608</v>
      </c>
      <c r="H4232" s="50">
        <v>3369.28</v>
      </c>
    </row>
    <row r="4233" spans="1:8" ht="12.75">
      <c r="A4233" s="67" t="s">
        <v>540</v>
      </c>
      <c r="B4233" s="7" t="s">
        <v>557</v>
      </c>
      <c r="C4233" s="8">
        <v>290000</v>
      </c>
      <c r="D4233" s="41">
        <v>290000</v>
      </c>
      <c r="E4233" s="9">
        <v>287490.63</v>
      </c>
      <c r="F4233" s="46" t="str">
        <f t="shared" si="244"/>
        <v> </v>
      </c>
      <c r="G4233" s="47">
        <f t="shared" si="245"/>
        <v>2509.3699999999953</v>
      </c>
      <c r="H4233" s="50">
        <v>2509.37</v>
      </c>
    </row>
    <row r="4234" spans="1:8" ht="12.75">
      <c r="A4234" s="67" t="s">
        <v>541</v>
      </c>
      <c r="B4234" s="7" t="s">
        <v>558</v>
      </c>
      <c r="C4234" s="8">
        <v>1400000</v>
      </c>
      <c r="D4234" s="41">
        <v>1565000</v>
      </c>
      <c r="E4234" s="9">
        <v>1560595.3</v>
      </c>
      <c r="F4234" s="46" t="str">
        <f t="shared" si="244"/>
        <v> </v>
      </c>
      <c r="G4234" s="47">
        <f t="shared" si="245"/>
        <v>4404.699999999953</v>
      </c>
      <c r="H4234" s="50">
        <v>4404.7</v>
      </c>
    </row>
    <row r="4235" spans="1:8" ht="12.75">
      <c r="A4235" s="67" t="s">
        <v>577</v>
      </c>
      <c r="B4235" s="7" t="s">
        <v>580</v>
      </c>
      <c r="C4235" s="8">
        <v>900000</v>
      </c>
      <c r="D4235" s="41">
        <v>1320100</v>
      </c>
      <c r="E4235" s="9">
        <v>1316947.32</v>
      </c>
      <c r="F4235" s="46" t="str">
        <f t="shared" si="244"/>
        <v> </v>
      </c>
      <c r="G4235" s="47">
        <f t="shared" si="245"/>
        <v>3152.679999999935</v>
      </c>
      <c r="H4235" s="50">
        <v>3152.68</v>
      </c>
    </row>
    <row r="4236" spans="1:8" ht="12.75">
      <c r="A4236" s="67" t="s">
        <v>543</v>
      </c>
      <c r="B4236" s="7" t="s">
        <v>559</v>
      </c>
      <c r="C4236" s="8">
        <v>1000000</v>
      </c>
      <c r="D4236" s="41">
        <v>1000000</v>
      </c>
      <c r="E4236" s="9">
        <v>561823.72</v>
      </c>
      <c r="F4236" s="46" t="str">
        <f t="shared" si="244"/>
        <v> </v>
      </c>
      <c r="G4236" s="47">
        <f t="shared" si="245"/>
        <v>438176.28</v>
      </c>
      <c r="H4236" s="50">
        <v>438176.28</v>
      </c>
    </row>
    <row r="4237" spans="1:8" ht="12.75">
      <c r="A4237" s="67"/>
      <c r="B4237" s="15" t="s">
        <v>601</v>
      </c>
      <c r="C4237" s="8"/>
      <c r="D4237" s="44">
        <f>SUM(D4226:D4236)</f>
        <v>678921575</v>
      </c>
      <c r="E4237" s="22">
        <f>SUM(E4226:E4236)</f>
        <v>678332573.6700001</v>
      </c>
      <c r="F4237" s="22"/>
      <c r="G4237" s="61">
        <f>SUM(G4226:G4236)</f>
        <v>589001.3299999681</v>
      </c>
      <c r="H4237" s="50">
        <f>SUM(H4226:H4236)</f>
        <v>589001.3300000001</v>
      </c>
    </row>
    <row r="4238" spans="1:8" ht="12.75">
      <c r="A4238" s="27"/>
      <c r="B4238" s="3"/>
      <c r="C4238" s="1"/>
      <c r="D4238" s="45"/>
      <c r="E4238" s="4"/>
      <c r="F4238" s="4"/>
      <c r="G4238" s="4"/>
      <c r="H4238" s="50"/>
    </row>
    <row r="4239" spans="1:8" ht="12.75">
      <c r="A4239" s="67"/>
      <c r="B4239" s="7"/>
      <c r="C4239" s="8"/>
      <c r="D4239" s="41"/>
      <c r="E4239" s="9"/>
      <c r="F4239" s="9"/>
      <c r="G4239" s="78"/>
      <c r="H4239" s="50"/>
    </row>
    <row r="4240" spans="1:8" ht="12.75">
      <c r="A4240" s="67"/>
      <c r="B4240" s="17" t="s">
        <v>902</v>
      </c>
      <c r="C4240" s="8"/>
      <c r="D4240" s="41"/>
      <c r="E4240" s="9"/>
      <c r="F4240" s="9"/>
      <c r="G4240" s="78"/>
      <c r="H4240" s="50"/>
    </row>
    <row r="4241" spans="1:8" ht="12.75">
      <c r="A4241" s="67"/>
      <c r="B4241" s="17" t="s">
        <v>903</v>
      </c>
      <c r="C4241" s="8"/>
      <c r="D4241" s="41"/>
      <c r="E4241" s="9"/>
      <c r="F4241" s="9"/>
      <c r="G4241" s="78"/>
      <c r="H4241" s="50"/>
    </row>
    <row r="4242" spans="1:8" ht="12.75">
      <c r="A4242" s="67"/>
      <c r="B4242" s="17" t="s">
        <v>607</v>
      </c>
      <c r="C4242" s="8"/>
      <c r="D4242" s="41"/>
      <c r="E4242" s="9"/>
      <c r="F4242" s="9"/>
      <c r="G4242" s="78"/>
      <c r="H4242" s="50"/>
    </row>
    <row r="4243" spans="1:8" ht="12.75">
      <c r="A4243" s="67"/>
      <c r="B4243" s="7"/>
      <c r="C4243" s="8"/>
      <c r="D4243" s="41"/>
      <c r="E4243" s="9"/>
      <c r="F4243" s="9"/>
      <c r="G4243" s="78"/>
      <c r="H4243" s="50"/>
    </row>
    <row r="4244" spans="1:8" ht="12.75">
      <c r="A4244" s="67"/>
      <c r="B4244" s="17" t="s">
        <v>1061</v>
      </c>
      <c r="C4244" s="8"/>
      <c r="D4244" s="41"/>
      <c r="E4244" s="9"/>
      <c r="F4244" s="9"/>
      <c r="G4244" s="78"/>
      <c r="H4244" s="50"/>
    </row>
    <row r="4245" spans="1:8" ht="12.75">
      <c r="A4245" s="67"/>
      <c r="B4245" s="17" t="s">
        <v>1062</v>
      </c>
      <c r="C4245" s="8"/>
      <c r="D4245" s="41"/>
      <c r="E4245" s="9"/>
      <c r="F4245" s="9"/>
      <c r="G4245" s="78"/>
      <c r="H4245" s="50"/>
    </row>
    <row r="4246" spans="1:8" ht="12.75">
      <c r="A4246" s="67"/>
      <c r="B4246" s="17" t="s">
        <v>1631</v>
      </c>
      <c r="C4246" s="8"/>
      <c r="D4246" s="41"/>
      <c r="E4246" s="9"/>
      <c r="F4246" s="9"/>
      <c r="G4246" s="78"/>
      <c r="H4246" s="50"/>
    </row>
    <row r="4247" spans="1:8" ht="12.75">
      <c r="A4247" s="67"/>
      <c r="B4247" s="17" t="s">
        <v>607</v>
      </c>
      <c r="C4247" s="8"/>
      <c r="D4247" s="41"/>
      <c r="E4247" s="9"/>
      <c r="F4247" s="9"/>
      <c r="G4247" s="78"/>
      <c r="H4247" s="50"/>
    </row>
    <row r="4248" spans="1:8" ht="12.75">
      <c r="A4248" s="67"/>
      <c r="B4248" s="17"/>
      <c r="C4248" s="8"/>
      <c r="D4248" s="41"/>
      <c r="E4248" s="9"/>
      <c r="F4248" s="9"/>
      <c r="G4248" s="78"/>
      <c r="H4248" s="50"/>
    </row>
    <row r="4249" spans="1:8" ht="12.75">
      <c r="A4249" s="67"/>
      <c r="B4249" s="15" t="s">
        <v>598</v>
      </c>
      <c r="C4249" s="8"/>
      <c r="D4249" s="41">
        <f>D4237</f>
        <v>678921575</v>
      </c>
      <c r="E4249" s="9">
        <f>E4237</f>
        <v>678332573.6700001</v>
      </c>
      <c r="F4249" s="9"/>
      <c r="G4249" s="78">
        <f>G4237</f>
        <v>589001.3299999681</v>
      </c>
      <c r="H4249" s="50">
        <f>H4237</f>
        <v>589001.3300000001</v>
      </c>
    </row>
    <row r="4250" spans="1:8" ht="12.75">
      <c r="A4250" s="67"/>
      <c r="B4250" s="7"/>
      <c r="C4250" s="8"/>
      <c r="D4250" s="41"/>
      <c r="E4250" s="9"/>
      <c r="F4250" s="9"/>
      <c r="G4250" s="78"/>
      <c r="H4250" s="50"/>
    </row>
    <row r="4251" spans="1:8" ht="12.75">
      <c r="A4251" s="67"/>
      <c r="B4251" s="17" t="s">
        <v>1458</v>
      </c>
      <c r="C4251" s="8"/>
      <c r="D4251" s="41"/>
      <c r="E4251" s="9"/>
      <c r="F4251" s="9"/>
      <c r="G4251" s="78"/>
      <c r="H4251" s="50"/>
    </row>
    <row r="4252" spans="1:8" ht="12.75">
      <c r="A4252" s="66" t="s">
        <v>86</v>
      </c>
      <c r="B4252" s="7" t="s">
        <v>1353</v>
      </c>
      <c r="C4252" s="8">
        <v>7650000</v>
      </c>
      <c r="D4252" s="41"/>
      <c r="E4252" s="9"/>
      <c r="F4252" s="9"/>
      <c r="G4252" s="78"/>
      <c r="H4252" s="50"/>
    </row>
    <row r="4253" spans="1:8" ht="12.75">
      <c r="A4253" s="67"/>
      <c r="B4253" s="7" t="s">
        <v>1382</v>
      </c>
      <c r="C4253" s="8"/>
      <c r="D4253" s="41">
        <v>8550000</v>
      </c>
      <c r="E4253" s="9">
        <v>8496966.55</v>
      </c>
      <c r="F4253" s="46" t="str">
        <f aca="true" t="shared" si="246" ref="F4253:F4262">IF(E4253&gt;D4253,E4253-D4253," ")</f>
        <v> </v>
      </c>
      <c r="G4253" s="47">
        <f aca="true" t="shared" si="247" ref="G4253:G4262">IF(D4253&gt;E4253,D4253-E4253," ")</f>
        <v>53033.449999999255</v>
      </c>
      <c r="H4253" s="50">
        <v>53033.45</v>
      </c>
    </row>
    <row r="4254" spans="1:8" ht="12.75">
      <c r="A4254" s="67" t="s">
        <v>578</v>
      </c>
      <c r="B4254" s="7" t="s">
        <v>560</v>
      </c>
      <c r="C4254" s="8">
        <v>200000</v>
      </c>
      <c r="D4254" s="41">
        <v>200000</v>
      </c>
      <c r="E4254" s="9">
        <v>8950</v>
      </c>
      <c r="F4254" s="46" t="str">
        <f t="shared" si="246"/>
        <v> </v>
      </c>
      <c r="G4254" s="47">
        <f t="shared" si="247"/>
        <v>191050</v>
      </c>
      <c r="H4254" s="50">
        <v>191050</v>
      </c>
    </row>
    <row r="4255" spans="1:8" ht="12.75">
      <c r="A4255" s="67" t="s">
        <v>545</v>
      </c>
      <c r="B4255" s="7" t="s">
        <v>561</v>
      </c>
      <c r="C4255" s="8">
        <v>150000</v>
      </c>
      <c r="D4255" s="41">
        <v>150000</v>
      </c>
      <c r="E4255" s="9">
        <v>143232</v>
      </c>
      <c r="F4255" s="46" t="str">
        <f t="shared" si="246"/>
        <v> </v>
      </c>
      <c r="G4255" s="47">
        <f t="shared" si="247"/>
        <v>6768</v>
      </c>
      <c r="H4255" s="50">
        <v>6768</v>
      </c>
    </row>
    <row r="4256" spans="1:8" ht="12.75">
      <c r="A4256" s="67" t="s">
        <v>546</v>
      </c>
      <c r="B4256" s="7" t="s">
        <v>562</v>
      </c>
      <c r="C4256" s="8">
        <v>4100000</v>
      </c>
      <c r="D4256" s="41">
        <v>5800000</v>
      </c>
      <c r="E4256" s="9">
        <v>5659065.59</v>
      </c>
      <c r="F4256" s="46" t="str">
        <f t="shared" si="246"/>
        <v> </v>
      </c>
      <c r="G4256" s="47">
        <f t="shared" si="247"/>
        <v>140934.41000000015</v>
      </c>
      <c r="H4256" s="50">
        <v>140934.41</v>
      </c>
    </row>
    <row r="4257" spans="1:8" ht="12.75">
      <c r="A4257" s="67" t="s">
        <v>547</v>
      </c>
      <c r="B4257" s="7" t="s">
        <v>563</v>
      </c>
      <c r="C4257" s="8">
        <v>3500000</v>
      </c>
      <c r="D4257" s="41">
        <v>4375000</v>
      </c>
      <c r="E4257" s="9">
        <v>4345548.24</v>
      </c>
      <c r="F4257" s="46" t="str">
        <f t="shared" si="246"/>
        <v> </v>
      </c>
      <c r="G4257" s="47">
        <f t="shared" si="247"/>
        <v>29451.759999999776</v>
      </c>
      <c r="H4257" s="50">
        <v>29451.76</v>
      </c>
    </row>
    <row r="4258" spans="1:8" ht="12.75">
      <c r="A4258" s="67" t="s">
        <v>549</v>
      </c>
      <c r="B4258" s="7" t="s">
        <v>565</v>
      </c>
      <c r="C4258" s="8">
        <v>2200000</v>
      </c>
      <c r="D4258" s="41">
        <v>2200000</v>
      </c>
      <c r="E4258" s="9">
        <v>1911846.9</v>
      </c>
      <c r="F4258" s="46" t="str">
        <f t="shared" si="246"/>
        <v> </v>
      </c>
      <c r="G4258" s="47">
        <f t="shared" si="247"/>
        <v>288153.1000000001</v>
      </c>
      <c r="H4258" s="50">
        <v>288153.1</v>
      </c>
    </row>
    <row r="4259" spans="1:8" ht="12.75">
      <c r="A4259" s="67" t="s">
        <v>1327</v>
      </c>
      <c r="B4259" s="7" t="s">
        <v>1347</v>
      </c>
      <c r="C4259" s="8">
        <v>250000</v>
      </c>
      <c r="D4259" s="41">
        <v>250000</v>
      </c>
      <c r="E4259" s="9">
        <v>190926.26</v>
      </c>
      <c r="F4259" s="46" t="str">
        <f t="shared" si="246"/>
        <v> </v>
      </c>
      <c r="G4259" s="47">
        <f t="shared" si="247"/>
        <v>59073.73999999999</v>
      </c>
      <c r="H4259" s="50">
        <v>59073.74</v>
      </c>
    </row>
    <row r="4260" spans="1:8" ht="12.75">
      <c r="A4260" s="67" t="s">
        <v>1181</v>
      </c>
      <c r="B4260" s="7" t="s">
        <v>1633</v>
      </c>
      <c r="C4260" s="8">
        <v>2720000</v>
      </c>
      <c r="D4260" s="41"/>
      <c r="E4260" s="9"/>
      <c r="F4260" s="46" t="str">
        <f t="shared" si="246"/>
        <v> </v>
      </c>
      <c r="G4260" s="47" t="str">
        <f t="shared" si="247"/>
        <v> </v>
      </c>
      <c r="H4260" s="50"/>
    </row>
    <row r="4261" spans="1:8" ht="12.75">
      <c r="A4261" s="67"/>
      <c r="B4261" s="7" t="s">
        <v>1632</v>
      </c>
      <c r="C4261" s="8"/>
      <c r="D4261" s="41">
        <v>7870000</v>
      </c>
      <c r="E4261" s="9">
        <v>6786222.09</v>
      </c>
      <c r="F4261" s="46" t="str">
        <f t="shared" si="246"/>
        <v> </v>
      </c>
      <c r="G4261" s="47">
        <f t="shared" si="247"/>
        <v>1083777.9100000001</v>
      </c>
      <c r="H4261" s="50">
        <v>1083777.91</v>
      </c>
    </row>
    <row r="4262" spans="1:8" ht="12.75">
      <c r="A4262" s="67" t="s">
        <v>1182</v>
      </c>
      <c r="B4262" s="7" t="s">
        <v>1183</v>
      </c>
      <c r="C4262" s="8">
        <v>700000</v>
      </c>
      <c r="D4262" s="41">
        <v>700000</v>
      </c>
      <c r="E4262" s="9">
        <v>593622.4</v>
      </c>
      <c r="F4262" s="46" t="str">
        <f t="shared" si="246"/>
        <v> </v>
      </c>
      <c r="G4262" s="47">
        <f t="shared" si="247"/>
        <v>106377.59999999998</v>
      </c>
      <c r="H4262" s="50">
        <v>106377.6</v>
      </c>
    </row>
    <row r="4263" spans="1:8" ht="12.75">
      <c r="A4263" s="66"/>
      <c r="B4263" s="14" t="s">
        <v>1064</v>
      </c>
      <c r="C4263" s="8">
        <v>715447000</v>
      </c>
      <c r="D4263" s="42"/>
      <c r="E4263" s="23"/>
      <c r="F4263" s="23"/>
      <c r="G4263" s="79"/>
      <c r="H4263" s="71"/>
    </row>
    <row r="4264" spans="1:8" ht="12.75">
      <c r="A4264" s="66"/>
      <c r="B4264" s="14" t="s">
        <v>1063</v>
      </c>
      <c r="C4264" s="8"/>
      <c r="D4264" s="43">
        <f>SUM(D4249:D4262)</f>
        <v>709016575</v>
      </c>
      <c r="E4264" s="21">
        <f>SUM(E4249:E4262)</f>
        <v>706468953.7</v>
      </c>
      <c r="F4264" s="21"/>
      <c r="G4264" s="80">
        <f>SUM(G4249:G4262)</f>
        <v>2547621.2999999677</v>
      </c>
      <c r="H4264" s="72">
        <f>SUM(H4249:H4262)</f>
        <v>2547621.3000000003</v>
      </c>
    </row>
    <row r="4265" spans="1:9" ht="12.75">
      <c r="A4265" s="66"/>
      <c r="B4265" s="14"/>
      <c r="C4265" s="8"/>
      <c r="D4265" s="41"/>
      <c r="E4265" s="9"/>
      <c r="F4265" s="9"/>
      <c r="G4265" s="78"/>
      <c r="H4265" s="50"/>
      <c r="I4265" s="9">
        <v>706468953.7</v>
      </c>
    </row>
    <row r="4266" spans="1:8" ht="12.75">
      <c r="A4266" s="66"/>
      <c r="B4266" s="17" t="s">
        <v>1061</v>
      </c>
      <c r="C4266" s="8"/>
      <c r="D4266" s="41"/>
      <c r="E4266" s="9"/>
      <c r="F4266" s="9"/>
      <c r="G4266" s="78"/>
      <c r="H4266" s="50"/>
    </row>
    <row r="4267" spans="1:8" ht="12.75">
      <c r="A4267" s="66"/>
      <c r="B4267" s="17" t="s">
        <v>1787</v>
      </c>
      <c r="C4267" s="8"/>
      <c r="D4267" s="41"/>
      <c r="E4267" s="9"/>
      <c r="F4267" s="9"/>
      <c r="G4267" s="78"/>
      <c r="H4267" s="50"/>
    </row>
    <row r="4268" spans="1:8" ht="12.75">
      <c r="A4268" s="66"/>
      <c r="B4268" s="17" t="s">
        <v>1065</v>
      </c>
      <c r="C4268" s="8"/>
      <c r="D4268" s="41"/>
      <c r="E4268" s="9"/>
      <c r="F4268" s="9"/>
      <c r="G4268" s="78"/>
      <c r="H4268" s="50"/>
    </row>
    <row r="4269" spans="1:8" ht="12.75">
      <c r="A4269" s="66"/>
      <c r="B4269" s="17"/>
      <c r="C4269" s="8"/>
      <c r="D4269" s="41"/>
      <c r="E4269" s="9"/>
      <c r="F4269" s="9"/>
      <c r="G4269" s="78"/>
      <c r="H4269" s="50"/>
    </row>
    <row r="4270" spans="1:8" ht="12.75">
      <c r="A4270" s="66"/>
      <c r="B4270" s="17" t="s">
        <v>1263</v>
      </c>
      <c r="C4270" s="8"/>
      <c r="D4270" s="41"/>
      <c r="E4270" s="9"/>
      <c r="F4270" s="9"/>
      <c r="G4270" s="78"/>
      <c r="H4270" s="50"/>
    </row>
    <row r="4271" spans="1:8" ht="12.75">
      <c r="A4271" s="66" t="s">
        <v>1184</v>
      </c>
      <c r="B4271" s="7" t="s">
        <v>534</v>
      </c>
      <c r="C4271" s="8">
        <v>466112000</v>
      </c>
      <c r="D4271" s="41">
        <v>457722000</v>
      </c>
      <c r="E4271" s="9">
        <v>457256349.45</v>
      </c>
      <c r="F4271" s="46" t="str">
        <f>IF(E4271&gt;D4271,E4271-D4271," ")</f>
        <v> </v>
      </c>
      <c r="G4271" s="47">
        <f>IF(D4271&gt;E4271,D4271-E4271," ")</f>
        <v>465650.5500000119</v>
      </c>
      <c r="H4271" s="50">
        <v>465650.55</v>
      </c>
    </row>
    <row r="4272" spans="1:8" ht="12.75">
      <c r="A4272" s="66"/>
      <c r="B4272" s="7"/>
      <c r="C4272" s="8"/>
      <c r="D4272" s="41"/>
      <c r="E4272" s="9"/>
      <c r="F4272" s="9"/>
      <c r="G4272" s="78"/>
      <c r="H4272" s="50"/>
    </row>
    <row r="4273" spans="1:8" ht="12.75">
      <c r="A4273" s="66"/>
      <c r="B4273" s="17" t="s">
        <v>1264</v>
      </c>
      <c r="C4273" s="8"/>
      <c r="D4273" s="41"/>
      <c r="E4273" s="9"/>
      <c r="F4273" s="9"/>
      <c r="G4273" s="78"/>
      <c r="H4273" s="50"/>
    </row>
    <row r="4274" spans="1:8" ht="12.75">
      <c r="A4274" s="66" t="s">
        <v>1185</v>
      </c>
      <c r="B4274" s="7" t="s">
        <v>554</v>
      </c>
      <c r="C4274" s="8">
        <v>10</v>
      </c>
      <c r="D4274" s="41">
        <v>10</v>
      </c>
      <c r="E4274" s="9">
        <v>0</v>
      </c>
      <c r="F4274" s="46" t="str">
        <f aca="true" t="shared" si="248" ref="F4274:F4292">IF(E4274&gt;D4274,E4274-D4274," ")</f>
        <v> </v>
      </c>
      <c r="G4274" s="47">
        <f aca="true" t="shared" si="249" ref="G4274:G4292">IF(D4274&gt;E4274,D4274-E4274," ")</f>
        <v>10</v>
      </c>
      <c r="H4274" s="50">
        <v>10</v>
      </c>
    </row>
    <row r="4275" spans="1:8" ht="12.75">
      <c r="A4275" s="67" t="s">
        <v>536</v>
      </c>
      <c r="B4275" s="7" t="s">
        <v>555</v>
      </c>
      <c r="C4275" s="8">
        <v>32999990</v>
      </c>
      <c r="D4275" s="41">
        <v>36369990</v>
      </c>
      <c r="E4275" s="9">
        <v>36321461.75</v>
      </c>
      <c r="F4275" s="46" t="str">
        <f t="shared" si="248"/>
        <v> </v>
      </c>
      <c r="G4275" s="47">
        <f t="shared" si="249"/>
        <v>48528.25</v>
      </c>
      <c r="H4275" s="50">
        <v>48528.25</v>
      </c>
    </row>
    <row r="4276" spans="1:8" ht="12.75">
      <c r="A4276" s="67" t="s">
        <v>1180</v>
      </c>
      <c r="B4276" s="7" t="s">
        <v>1186</v>
      </c>
      <c r="C4276" s="8">
        <v>10500000</v>
      </c>
      <c r="D4276" s="41">
        <v>9500000</v>
      </c>
      <c r="E4276" s="9">
        <v>8397135.51</v>
      </c>
      <c r="F4276" s="46" t="str">
        <f t="shared" si="248"/>
        <v> </v>
      </c>
      <c r="G4276" s="47">
        <f t="shared" si="249"/>
        <v>1102864.4900000002</v>
      </c>
      <c r="H4276" s="50">
        <v>1102864.49</v>
      </c>
    </row>
    <row r="4277" spans="1:8" ht="12.75">
      <c r="A4277" s="67" t="s">
        <v>539</v>
      </c>
      <c r="B4277" s="7" t="s">
        <v>556</v>
      </c>
      <c r="C4277" s="8">
        <v>1800000</v>
      </c>
      <c r="D4277" s="41">
        <v>2620000</v>
      </c>
      <c r="E4277" s="9">
        <v>2589419.78</v>
      </c>
      <c r="F4277" s="46" t="str">
        <f t="shared" si="248"/>
        <v> </v>
      </c>
      <c r="G4277" s="47">
        <f t="shared" si="249"/>
        <v>30580.220000000205</v>
      </c>
      <c r="H4277" s="50">
        <v>30580.22</v>
      </c>
    </row>
    <row r="4278" spans="1:8" ht="12.75">
      <c r="A4278" s="67" t="s">
        <v>540</v>
      </c>
      <c r="B4278" s="7" t="s">
        <v>557</v>
      </c>
      <c r="C4278" s="8">
        <v>200000</v>
      </c>
      <c r="D4278" s="41">
        <v>250000</v>
      </c>
      <c r="E4278" s="9">
        <v>225166.59</v>
      </c>
      <c r="F4278" s="46" t="str">
        <f t="shared" si="248"/>
        <v> </v>
      </c>
      <c r="G4278" s="47">
        <f t="shared" si="249"/>
        <v>24833.410000000003</v>
      </c>
      <c r="H4278" s="50">
        <v>24833.41</v>
      </c>
    </row>
    <row r="4279" spans="1:8" ht="12.75">
      <c r="A4279" s="67" t="s">
        <v>541</v>
      </c>
      <c r="B4279" s="7" t="s">
        <v>558</v>
      </c>
      <c r="C4279" s="8">
        <v>1000000</v>
      </c>
      <c r="D4279" s="41">
        <v>1000000</v>
      </c>
      <c r="E4279" s="9">
        <v>997293.75</v>
      </c>
      <c r="F4279" s="46" t="str">
        <f t="shared" si="248"/>
        <v> </v>
      </c>
      <c r="G4279" s="47">
        <f t="shared" si="249"/>
        <v>2706.25</v>
      </c>
      <c r="H4279" s="50">
        <v>2706.25</v>
      </c>
    </row>
    <row r="4280" spans="1:8" ht="12.75">
      <c r="A4280" s="67" t="s">
        <v>577</v>
      </c>
      <c r="B4280" s="7" t="s">
        <v>580</v>
      </c>
      <c r="C4280" s="8">
        <v>800000</v>
      </c>
      <c r="D4280" s="41">
        <v>355000</v>
      </c>
      <c r="E4280" s="9">
        <v>77000</v>
      </c>
      <c r="F4280" s="46" t="str">
        <f t="shared" si="248"/>
        <v> </v>
      </c>
      <c r="G4280" s="47">
        <f t="shared" si="249"/>
        <v>278000</v>
      </c>
      <c r="H4280" s="50">
        <v>278000</v>
      </c>
    </row>
    <row r="4281" spans="1:8" ht="12.75">
      <c r="A4281" s="67" t="s">
        <v>543</v>
      </c>
      <c r="B4281" s="7" t="s">
        <v>559</v>
      </c>
      <c r="C4281" s="8">
        <v>200000</v>
      </c>
      <c r="D4281" s="41">
        <v>200000</v>
      </c>
      <c r="E4281" s="9">
        <v>182609.5</v>
      </c>
      <c r="F4281" s="46" t="str">
        <f t="shared" si="248"/>
        <v> </v>
      </c>
      <c r="G4281" s="47">
        <f t="shared" si="249"/>
        <v>17390.5</v>
      </c>
      <c r="H4281" s="50">
        <v>17390.5</v>
      </c>
    </row>
    <row r="4282" spans="1:8" ht="12.75">
      <c r="A4282" s="67" t="s">
        <v>544</v>
      </c>
      <c r="B4282" s="7" t="s">
        <v>1353</v>
      </c>
      <c r="C4282" s="8">
        <v>4750000</v>
      </c>
      <c r="D4282" s="41"/>
      <c r="E4282" s="9"/>
      <c r="F4282" s="46" t="str">
        <f t="shared" si="248"/>
        <v> </v>
      </c>
      <c r="G4282" s="47" t="str">
        <f t="shared" si="249"/>
        <v> </v>
      </c>
      <c r="H4282" s="50"/>
    </row>
    <row r="4283" spans="1:8" ht="12.75">
      <c r="A4283" s="67"/>
      <c r="B4283" s="7" t="s">
        <v>1382</v>
      </c>
      <c r="C4283" s="8"/>
      <c r="D4283" s="41">
        <v>5280000</v>
      </c>
      <c r="E4283" s="9">
        <v>5202121.19</v>
      </c>
      <c r="F4283" s="46" t="str">
        <f t="shared" si="248"/>
        <v> </v>
      </c>
      <c r="G4283" s="47">
        <f t="shared" si="249"/>
        <v>77878.80999999959</v>
      </c>
      <c r="H4283" s="50">
        <v>77878.81</v>
      </c>
    </row>
    <row r="4284" spans="1:8" ht="12.75">
      <c r="A4284" s="67" t="s">
        <v>578</v>
      </c>
      <c r="B4284" s="7" t="s">
        <v>560</v>
      </c>
      <c r="C4284" s="8">
        <v>200000</v>
      </c>
      <c r="D4284" s="41">
        <v>200000</v>
      </c>
      <c r="E4284" s="9">
        <v>0</v>
      </c>
      <c r="F4284" s="46" t="str">
        <f t="shared" si="248"/>
        <v> </v>
      </c>
      <c r="G4284" s="47">
        <f t="shared" si="249"/>
        <v>200000</v>
      </c>
      <c r="H4284" s="50">
        <v>200000</v>
      </c>
    </row>
    <row r="4285" spans="1:8" ht="12.75">
      <c r="A4285" s="67" t="s">
        <v>545</v>
      </c>
      <c r="B4285" s="7" t="s">
        <v>561</v>
      </c>
      <c r="C4285" s="8">
        <v>135000</v>
      </c>
      <c r="D4285" s="41">
        <v>135000</v>
      </c>
      <c r="E4285" s="9">
        <v>132424.1</v>
      </c>
      <c r="F4285" s="46" t="str">
        <f t="shared" si="248"/>
        <v> </v>
      </c>
      <c r="G4285" s="47">
        <f t="shared" si="249"/>
        <v>2575.899999999994</v>
      </c>
      <c r="H4285" s="50">
        <v>2575.9</v>
      </c>
    </row>
    <row r="4286" spans="1:8" ht="12.75">
      <c r="A4286" s="67" t="s">
        <v>546</v>
      </c>
      <c r="B4286" s="7" t="s">
        <v>562</v>
      </c>
      <c r="C4286" s="8">
        <v>2900000</v>
      </c>
      <c r="D4286" s="41">
        <v>3395000</v>
      </c>
      <c r="E4286" s="9">
        <v>3307265</v>
      </c>
      <c r="F4286" s="46" t="str">
        <f t="shared" si="248"/>
        <v> </v>
      </c>
      <c r="G4286" s="47">
        <f t="shared" si="249"/>
        <v>87735</v>
      </c>
      <c r="H4286" s="50">
        <v>87735</v>
      </c>
    </row>
    <row r="4287" spans="1:8" ht="12.75">
      <c r="A4287" s="67" t="s">
        <v>547</v>
      </c>
      <c r="B4287" s="7" t="s">
        <v>563</v>
      </c>
      <c r="C4287" s="8">
        <v>2500000</v>
      </c>
      <c r="D4287" s="41">
        <v>2500000</v>
      </c>
      <c r="E4287" s="9">
        <v>2490598.45</v>
      </c>
      <c r="F4287" s="46" t="str">
        <f t="shared" si="248"/>
        <v> </v>
      </c>
      <c r="G4287" s="47">
        <f t="shared" si="249"/>
        <v>9401.549999999814</v>
      </c>
      <c r="H4287" s="50">
        <v>9401.55</v>
      </c>
    </row>
    <row r="4288" spans="1:8" ht="12.75">
      <c r="A4288" s="67" t="s">
        <v>549</v>
      </c>
      <c r="B4288" s="7" t="s">
        <v>565</v>
      </c>
      <c r="C4288" s="8">
        <v>1800000</v>
      </c>
      <c r="D4288" s="41">
        <v>1800000</v>
      </c>
      <c r="E4288" s="9">
        <v>1308111.9</v>
      </c>
      <c r="F4288" s="46" t="str">
        <f t="shared" si="248"/>
        <v> </v>
      </c>
      <c r="G4288" s="47">
        <f t="shared" si="249"/>
        <v>491888.1000000001</v>
      </c>
      <c r="H4288" s="50">
        <v>491888.1</v>
      </c>
    </row>
    <row r="4289" spans="1:8" ht="12.75">
      <c r="A4289" s="67" t="s">
        <v>1327</v>
      </c>
      <c r="B4289" s="7" t="s">
        <v>1347</v>
      </c>
      <c r="C4289" s="8">
        <v>170000</v>
      </c>
      <c r="D4289" s="41">
        <v>170000</v>
      </c>
      <c r="E4289" s="9">
        <v>166779.1</v>
      </c>
      <c r="F4289" s="46" t="str">
        <f t="shared" si="248"/>
        <v> </v>
      </c>
      <c r="G4289" s="47">
        <f t="shared" si="249"/>
        <v>3220.899999999994</v>
      </c>
      <c r="H4289" s="50">
        <v>3220.9</v>
      </c>
    </row>
    <row r="4290" spans="1:8" ht="12.75">
      <c r="A4290" s="67" t="s">
        <v>1181</v>
      </c>
      <c r="B4290" s="7" t="s">
        <v>1633</v>
      </c>
      <c r="C4290" s="8">
        <v>2380000</v>
      </c>
      <c r="D4290" s="41"/>
      <c r="E4290" s="9"/>
      <c r="F4290" s="46" t="str">
        <f t="shared" si="248"/>
        <v> </v>
      </c>
      <c r="G4290" s="47" t="str">
        <f t="shared" si="249"/>
        <v> </v>
      </c>
      <c r="H4290" s="50"/>
    </row>
    <row r="4291" spans="1:8" ht="12.75">
      <c r="A4291" s="67"/>
      <c r="B4291" s="7" t="s">
        <v>1632</v>
      </c>
      <c r="C4291" s="8"/>
      <c r="D4291" s="41">
        <v>5380000</v>
      </c>
      <c r="E4291" s="9">
        <v>4203068.16</v>
      </c>
      <c r="F4291" s="46" t="str">
        <f t="shared" si="248"/>
        <v> </v>
      </c>
      <c r="G4291" s="47">
        <f t="shared" si="249"/>
        <v>1176931.8399999999</v>
      </c>
      <c r="H4291" s="50">
        <v>1176931.84</v>
      </c>
    </row>
    <row r="4292" spans="1:8" ht="12.75">
      <c r="A4292" s="67" t="s">
        <v>1182</v>
      </c>
      <c r="B4292" s="7" t="s">
        <v>1183</v>
      </c>
      <c r="C4292" s="8">
        <v>500000</v>
      </c>
      <c r="D4292" s="41">
        <v>500000</v>
      </c>
      <c r="E4292" s="9">
        <v>497062.49</v>
      </c>
      <c r="F4292" s="46" t="str">
        <f t="shared" si="248"/>
        <v> </v>
      </c>
      <c r="G4292" s="47">
        <f t="shared" si="249"/>
        <v>2937.5100000000093</v>
      </c>
      <c r="H4292" s="50">
        <v>2937.51</v>
      </c>
    </row>
    <row r="4293" spans="1:8" ht="12.75">
      <c r="A4293" s="66"/>
      <c r="B4293" s="14" t="s">
        <v>1187</v>
      </c>
      <c r="C4293" s="8">
        <v>528947000</v>
      </c>
      <c r="D4293" s="42"/>
      <c r="E4293" s="23"/>
      <c r="F4293" s="23"/>
      <c r="G4293" s="79"/>
      <c r="H4293" s="71"/>
    </row>
    <row r="4294" spans="1:8" ht="12.75">
      <c r="A4294" s="66"/>
      <c r="B4294" s="14" t="s">
        <v>1188</v>
      </c>
      <c r="C4294" s="8"/>
      <c r="D4294" s="43">
        <f>SUM(D4271:D4292)</f>
        <v>527377000</v>
      </c>
      <c r="E4294" s="21">
        <f>SUM(E4271:E4292)</f>
        <v>523353866.71999997</v>
      </c>
      <c r="F4294" s="21"/>
      <c r="G4294" s="80">
        <f>SUM(G4271:G4292)</f>
        <v>4023133.2800000114</v>
      </c>
      <c r="H4294" s="72">
        <f>SUM(H4271:H4292)</f>
        <v>4023133.2799999993</v>
      </c>
    </row>
    <row r="4295" spans="2:9" ht="12.75">
      <c r="B4295" s="55"/>
      <c r="C4295" s="1"/>
      <c r="D4295" s="45"/>
      <c r="E4295" s="4"/>
      <c r="F4295" s="4"/>
      <c r="G4295" s="4"/>
      <c r="H4295" s="50"/>
      <c r="I4295" s="9">
        <v>523353866.72</v>
      </c>
    </row>
    <row r="4296" spans="1:8" ht="12.75">
      <c r="A4296" s="66"/>
      <c r="B4296" s="17"/>
      <c r="C4296" s="8"/>
      <c r="D4296" s="41"/>
      <c r="E4296" s="9"/>
      <c r="F4296" s="9"/>
      <c r="G4296" s="78"/>
      <c r="H4296" s="50"/>
    </row>
    <row r="4297" spans="1:8" ht="12.75">
      <c r="A4297" s="66"/>
      <c r="B4297" s="17" t="s">
        <v>902</v>
      </c>
      <c r="C4297" s="8"/>
      <c r="D4297" s="41"/>
      <c r="E4297" s="9"/>
      <c r="F4297" s="9"/>
      <c r="G4297" s="78"/>
      <c r="H4297" s="50"/>
    </row>
    <row r="4298" spans="1:8" ht="12.75">
      <c r="A4298" s="66"/>
      <c r="B4298" s="17" t="s">
        <v>903</v>
      </c>
      <c r="C4298" s="8"/>
      <c r="D4298" s="41"/>
      <c r="E4298" s="9"/>
      <c r="F4298" s="9"/>
      <c r="G4298" s="78"/>
      <c r="H4298" s="50"/>
    </row>
    <row r="4299" spans="1:8" ht="12.75">
      <c r="A4299" s="66"/>
      <c r="B4299" s="17" t="s">
        <v>607</v>
      </c>
      <c r="C4299" s="8"/>
      <c r="D4299" s="41"/>
      <c r="E4299" s="9"/>
      <c r="F4299" s="9"/>
      <c r="G4299" s="78"/>
      <c r="H4299" s="50"/>
    </row>
    <row r="4300" spans="1:8" ht="12.75">
      <c r="A4300" s="66"/>
      <c r="B4300" s="17"/>
      <c r="C4300" s="8"/>
      <c r="D4300" s="41"/>
      <c r="E4300" s="9"/>
      <c r="F4300" s="9"/>
      <c r="G4300" s="78"/>
      <c r="H4300" s="50"/>
    </row>
    <row r="4301" spans="1:8" ht="12.75">
      <c r="A4301" s="66"/>
      <c r="B4301" s="17" t="s">
        <v>1061</v>
      </c>
      <c r="C4301" s="8"/>
      <c r="D4301" s="41"/>
      <c r="E4301" s="9"/>
      <c r="F4301" s="9"/>
      <c r="G4301" s="78"/>
      <c r="H4301" s="50"/>
    </row>
    <row r="4302" spans="1:8" ht="12.75">
      <c r="A4302" s="66"/>
      <c r="B4302" s="17" t="s">
        <v>1788</v>
      </c>
      <c r="C4302" s="8"/>
      <c r="D4302" s="41"/>
      <c r="E4302" s="9"/>
      <c r="F4302" s="9"/>
      <c r="G4302" s="78"/>
      <c r="H4302" s="50"/>
    </row>
    <row r="4303" spans="1:8" ht="12.75">
      <c r="A4303" s="66"/>
      <c r="B4303" s="17" t="s">
        <v>1189</v>
      </c>
      <c r="C4303" s="8"/>
      <c r="D4303" s="41"/>
      <c r="E4303" s="9"/>
      <c r="F4303" s="9"/>
      <c r="G4303" s="78"/>
      <c r="H4303" s="50"/>
    </row>
    <row r="4304" spans="1:8" ht="12.75">
      <c r="A4304" s="66"/>
      <c r="B4304" s="7"/>
      <c r="C4304" s="8"/>
      <c r="D4304" s="41"/>
      <c r="E4304" s="9"/>
      <c r="F4304" s="9"/>
      <c r="G4304" s="78"/>
      <c r="H4304" s="50"/>
    </row>
    <row r="4305" spans="1:8" ht="12.75">
      <c r="A4305" s="66"/>
      <c r="B4305" s="17" t="s">
        <v>1263</v>
      </c>
      <c r="C4305" s="8"/>
      <c r="D4305" s="41"/>
      <c r="E4305" s="9"/>
      <c r="F4305" s="9"/>
      <c r="G4305" s="78"/>
      <c r="H4305" s="50"/>
    </row>
    <row r="4306" spans="1:8" ht="12.75">
      <c r="A4306" s="66" t="s">
        <v>1190</v>
      </c>
      <c r="B4306" s="7" t="s">
        <v>1191</v>
      </c>
      <c r="C4306" s="8">
        <v>404043000</v>
      </c>
      <c r="D4306" s="41">
        <v>379442000</v>
      </c>
      <c r="E4306" s="9">
        <v>378553800.74</v>
      </c>
      <c r="F4306" s="46" t="str">
        <f>IF(E4306&gt;D4306,E4306-D4306," ")</f>
        <v> </v>
      </c>
      <c r="G4306" s="47">
        <f>IF(D4306&gt;E4306,D4306-E4306," ")</f>
        <v>888199.2599999905</v>
      </c>
      <c r="H4306" s="50">
        <v>888199.26</v>
      </c>
    </row>
    <row r="4307" spans="1:8" ht="12.75">
      <c r="A4307" s="66"/>
      <c r="B4307" s="7"/>
      <c r="C4307" s="8"/>
      <c r="D4307" s="41"/>
      <c r="E4307" s="9"/>
      <c r="F4307" s="9"/>
      <c r="G4307" s="78"/>
      <c r="H4307" s="50"/>
    </row>
    <row r="4308" spans="1:8" ht="12.75">
      <c r="A4308" s="66"/>
      <c r="B4308" s="17" t="s">
        <v>1264</v>
      </c>
      <c r="C4308" s="8"/>
      <c r="D4308" s="41"/>
      <c r="E4308" s="9"/>
      <c r="F4308" s="9"/>
      <c r="G4308" s="78"/>
      <c r="H4308" s="50"/>
    </row>
    <row r="4309" spans="1:8" ht="12.75">
      <c r="A4309" s="66" t="s">
        <v>1192</v>
      </c>
      <c r="B4309" s="7" t="s">
        <v>554</v>
      </c>
      <c r="C4309" s="8">
        <v>10</v>
      </c>
      <c r="D4309" s="41">
        <v>10</v>
      </c>
      <c r="E4309" s="9">
        <v>0</v>
      </c>
      <c r="F4309" s="46" t="str">
        <f aca="true" t="shared" si="250" ref="F4309:F4327">IF(E4309&gt;D4309,E4309-D4309," ")</f>
        <v> </v>
      </c>
      <c r="G4309" s="47">
        <f aca="true" t="shared" si="251" ref="G4309:G4327">IF(D4309&gt;E4309,D4309-E4309," ")</f>
        <v>10</v>
      </c>
      <c r="H4309" s="50">
        <v>10</v>
      </c>
    </row>
    <row r="4310" spans="1:8" ht="12.75">
      <c r="A4310" s="67" t="s">
        <v>536</v>
      </c>
      <c r="B4310" s="7" t="s">
        <v>555</v>
      </c>
      <c r="C4310" s="8">
        <v>26999990</v>
      </c>
      <c r="D4310" s="41">
        <v>28319990</v>
      </c>
      <c r="E4310" s="9">
        <v>28309564.55</v>
      </c>
      <c r="F4310" s="46" t="str">
        <f t="shared" si="250"/>
        <v> </v>
      </c>
      <c r="G4310" s="47">
        <f t="shared" si="251"/>
        <v>10425.449999999255</v>
      </c>
      <c r="H4310" s="50">
        <v>10425.45</v>
      </c>
    </row>
    <row r="4311" spans="1:8" ht="12.75">
      <c r="A4311" s="67" t="s">
        <v>1180</v>
      </c>
      <c r="B4311" s="7" t="s">
        <v>1186</v>
      </c>
      <c r="C4311" s="8">
        <v>10500000</v>
      </c>
      <c r="D4311" s="41">
        <v>8500000</v>
      </c>
      <c r="E4311" s="9">
        <v>7384786.94</v>
      </c>
      <c r="F4311" s="46" t="str">
        <f t="shared" si="250"/>
        <v> </v>
      </c>
      <c r="G4311" s="47">
        <f t="shared" si="251"/>
        <v>1115213.0599999996</v>
      </c>
      <c r="H4311" s="50">
        <v>1115213.06</v>
      </c>
    </row>
    <row r="4312" spans="1:8" ht="12.75">
      <c r="A4312" s="67" t="s">
        <v>539</v>
      </c>
      <c r="B4312" s="7" t="s">
        <v>556</v>
      </c>
      <c r="C4312" s="8">
        <v>1500000</v>
      </c>
      <c r="D4312" s="41">
        <v>2485000</v>
      </c>
      <c r="E4312" s="9">
        <v>2143364.34</v>
      </c>
      <c r="F4312" s="46" t="str">
        <f t="shared" si="250"/>
        <v> </v>
      </c>
      <c r="G4312" s="47">
        <f t="shared" si="251"/>
        <v>341635.66000000015</v>
      </c>
      <c r="H4312" s="50">
        <v>341635.66</v>
      </c>
    </row>
    <row r="4313" spans="1:8" ht="12.75">
      <c r="A4313" s="67" t="s">
        <v>540</v>
      </c>
      <c r="B4313" s="7" t="s">
        <v>557</v>
      </c>
      <c r="C4313" s="8">
        <v>200000</v>
      </c>
      <c r="D4313" s="41">
        <v>200000</v>
      </c>
      <c r="E4313" s="9">
        <v>149719.6</v>
      </c>
      <c r="F4313" s="46" t="str">
        <f t="shared" si="250"/>
        <v> </v>
      </c>
      <c r="G4313" s="47">
        <f t="shared" si="251"/>
        <v>50280.399999999994</v>
      </c>
      <c r="H4313" s="50">
        <v>50280.4</v>
      </c>
    </row>
    <row r="4314" spans="1:8" ht="12.75">
      <c r="A4314" s="67" t="s">
        <v>541</v>
      </c>
      <c r="B4314" s="7" t="s">
        <v>558</v>
      </c>
      <c r="C4314" s="8">
        <v>800000</v>
      </c>
      <c r="D4314" s="41">
        <v>935000</v>
      </c>
      <c r="E4314" s="9">
        <v>934230.14</v>
      </c>
      <c r="F4314" s="46" t="str">
        <f t="shared" si="250"/>
        <v> </v>
      </c>
      <c r="G4314" s="47">
        <f t="shared" si="251"/>
        <v>769.859999999986</v>
      </c>
      <c r="H4314" s="50">
        <v>769.86</v>
      </c>
    </row>
    <row r="4315" spans="1:8" ht="12.75">
      <c r="A4315" s="67" t="s">
        <v>577</v>
      </c>
      <c r="B4315" s="7" t="s">
        <v>580</v>
      </c>
      <c r="C4315" s="8">
        <v>2400000</v>
      </c>
      <c r="D4315" s="41">
        <v>1054900</v>
      </c>
      <c r="E4315" s="9">
        <v>538200</v>
      </c>
      <c r="F4315" s="46" t="str">
        <f t="shared" si="250"/>
        <v> </v>
      </c>
      <c r="G4315" s="47">
        <f t="shared" si="251"/>
        <v>516700</v>
      </c>
      <c r="H4315" s="50">
        <v>516700</v>
      </c>
    </row>
    <row r="4316" spans="1:8" ht="12.75">
      <c r="A4316" s="67" t="s">
        <v>543</v>
      </c>
      <c r="B4316" s="7" t="s">
        <v>559</v>
      </c>
      <c r="C4316" s="8">
        <v>150000</v>
      </c>
      <c r="D4316" s="41">
        <v>150000</v>
      </c>
      <c r="E4316" s="9">
        <v>127332</v>
      </c>
      <c r="F4316" s="46" t="str">
        <f t="shared" si="250"/>
        <v> </v>
      </c>
      <c r="G4316" s="47">
        <f t="shared" si="251"/>
        <v>22668</v>
      </c>
      <c r="H4316" s="50">
        <v>22668</v>
      </c>
    </row>
    <row r="4317" spans="1:8" ht="12.75">
      <c r="A4317" s="67" t="s">
        <v>544</v>
      </c>
      <c r="B4317" s="7" t="s">
        <v>1353</v>
      </c>
      <c r="C4317" s="8">
        <v>4600000</v>
      </c>
      <c r="D4317" s="41"/>
      <c r="E4317" s="9"/>
      <c r="F4317" s="46" t="str">
        <f t="shared" si="250"/>
        <v> </v>
      </c>
      <c r="G4317" s="47" t="str">
        <f t="shared" si="251"/>
        <v> </v>
      </c>
      <c r="H4317" s="50"/>
    </row>
    <row r="4318" spans="1:8" ht="12.75">
      <c r="A4318" s="67"/>
      <c r="B4318" s="7" t="s">
        <v>1382</v>
      </c>
      <c r="C4318" s="8"/>
      <c r="D4318" s="41">
        <v>5060000</v>
      </c>
      <c r="E4318" s="9">
        <v>5049700</v>
      </c>
      <c r="F4318" s="46" t="str">
        <f t="shared" si="250"/>
        <v> </v>
      </c>
      <c r="G4318" s="47">
        <f t="shared" si="251"/>
        <v>10300</v>
      </c>
      <c r="H4318" s="50">
        <v>10300</v>
      </c>
    </row>
    <row r="4319" spans="1:8" ht="12.75">
      <c r="A4319" s="67" t="s">
        <v>578</v>
      </c>
      <c r="B4319" s="7" t="s">
        <v>560</v>
      </c>
      <c r="C4319" s="8">
        <v>150000</v>
      </c>
      <c r="D4319" s="41">
        <v>150000</v>
      </c>
      <c r="E4319" s="9">
        <v>56675</v>
      </c>
      <c r="F4319" s="46" t="str">
        <f t="shared" si="250"/>
        <v> </v>
      </c>
      <c r="G4319" s="47">
        <f t="shared" si="251"/>
        <v>93325</v>
      </c>
      <c r="H4319" s="50">
        <v>93325</v>
      </c>
    </row>
    <row r="4320" spans="1:8" ht="12.75">
      <c r="A4320" s="67" t="s">
        <v>545</v>
      </c>
      <c r="B4320" s="7" t="s">
        <v>561</v>
      </c>
      <c r="C4320" s="8">
        <v>100000</v>
      </c>
      <c r="D4320" s="41">
        <v>100000</v>
      </c>
      <c r="E4320" s="9">
        <v>89839.85</v>
      </c>
      <c r="F4320" s="46" t="str">
        <f t="shared" si="250"/>
        <v> </v>
      </c>
      <c r="G4320" s="47">
        <f t="shared" si="251"/>
        <v>10160.149999999994</v>
      </c>
      <c r="H4320" s="50">
        <v>10160.15</v>
      </c>
    </row>
    <row r="4321" spans="1:8" ht="12.75">
      <c r="A4321" s="67" t="s">
        <v>546</v>
      </c>
      <c r="B4321" s="7" t="s">
        <v>562</v>
      </c>
      <c r="C4321" s="8">
        <v>2150000</v>
      </c>
      <c r="D4321" s="41">
        <v>2835000</v>
      </c>
      <c r="E4321" s="9">
        <v>2755316.86</v>
      </c>
      <c r="F4321" s="46" t="str">
        <f t="shared" si="250"/>
        <v> </v>
      </c>
      <c r="G4321" s="47">
        <f t="shared" si="251"/>
        <v>79683.14000000013</v>
      </c>
      <c r="H4321" s="50">
        <v>79683.14</v>
      </c>
    </row>
    <row r="4322" spans="1:8" ht="12.75">
      <c r="A4322" s="67" t="s">
        <v>547</v>
      </c>
      <c r="B4322" s="7" t="s">
        <v>563</v>
      </c>
      <c r="C4322" s="8">
        <v>1700000</v>
      </c>
      <c r="D4322" s="41">
        <v>2260000</v>
      </c>
      <c r="E4322" s="9">
        <v>2259416</v>
      </c>
      <c r="F4322" s="46" t="str">
        <f t="shared" si="250"/>
        <v> </v>
      </c>
      <c r="G4322" s="47">
        <f t="shared" si="251"/>
        <v>584</v>
      </c>
      <c r="H4322" s="50">
        <v>584</v>
      </c>
    </row>
    <row r="4323" spans="1:8" ht="12.75">
      <c r="A4323" s="67" t="s">
        <v>549</v>
      </c>
      <c r="B4323" s="7" t="s">
        <v>565</v>
      </c>
      <c r="C4323" s="8">
        <v>1500000</v>
      </c>
      <c r="D4323" s="41">
        <v>1500000</v>
      </c>
      <c r="E4323" s="9">
        <v>1088358.6</v>
      </c>
      <c r="F4323" s="46" t="str">
        <f t="shared" si="250"/>
        <v> </v>
      </c>
      <c r="G4323" s="47">
        <f t="shared" si="251"/>
        <v>411641.3999999999</v>
      </c>
      <c r="H4323" s="50">
        <v>411641.4</v>
      </c>
    </row>
    <row r="4324" spans="1:8" ht="12.75">
      <c r="A4324" s="67" t="s">
        <v>1327</v>
      </c>
      <c r="B4324" s="7" t="s">
        <v>1347</v>
      </c>
      <c r="C4324" s="8">
        <v>200000</v>
      </c>
      <c r="D4324" s="41">
        <v>200000</v>
      </c>
      <c r="E4324" s="9">
        <v>160884.26</v>
      </c>
      <c r="F4324" s="46" t="str">
        <f t="shared" si="250"/>
        <v> </v>
      </c>
      <c r="G4324" s="47">
        <f t="shared" si="251"/>
        <v>39115.73999999999</v>
      </c>
      <c r="H4324" s="50">
        <v>39115.74</v>
      </c>
    </row>
    <row r="4325" spans="1:8" ht="12.75">
      <c r="A4325" s="67" t="s">
        <v>1181</v>
      </c>
      <c r="B4325" s="7" t="s">
        <v>1633</v>
      </c>
      <c r="C4325" s="8">
        <v>1870000</v>
      </c>
      <c r="D4325" s="41"/>
      <c r="E4325" s="9"/>
      <c r="F4325" s="46" t="str">
        <f t="shared" si="250"/>
        <v> </v>
      </c>
      <c r="G4325" s="47" t="str">
        <f t="shared" si="251"/>
        <v> </v>
      </c>
      <c r="H4325" s="50"/>
    </row>
    <row r="4326" spans="1:8" ht="12.75">
      <c r="A4326" s="67"/>
      <c r="B4326" s="7" t="s">
        <v>1632</v>
      </c>
      <c r="C4326" s="8"/>
      <c r="D4326" s="41">
        <v>3570000</v>
      </c>
      <c r="E4326" s="9">
        <v>2964014.81</v>
      </c>
      <c r="F4326" s="46" t="str">
        <f t="shared" si="250"/>
        <v> </v>
      </c>
      <c r="G4326" s="47">
        <f t="shared" si="251"/>
        <v>605985.19</v>
      </c>
      <c r="H4326" s="50">
        <v>605985.19</v>
      </c>
    </row>
    <row r="4327" spans="1:8" ht="12.75">
      <c r="A4327" s="67" t="s">
        <v>1182</v>
      </c>
      <c r="B4327" s="7" t="s">
        <v>1183</v>
      </c>
      <c r="C4327" s="8">
        <v>350000</v>
      </c>
      <c r="D4327" s="41">
        <v>350000</v>
      </c>
      <c r="E4327" s="9">
        <v>350000</v>
      </c>
      <c r="F4327" s="46" t="str">
        <f t="shared" si="250"/>
        <v> </v>
      </c>
      <c r="G4327" s="47" t="str">
        <f t="shared" si="251"/>
        <v> </v>
      </c>
      <c r="H4327" s="50">
        <v>0</v>
      </c>
    </row>
    <row r="4328" spans="1:8" ht="12.75">
      <c r="A4328" s="66"/>
      <c r="B4328" s="14" t="s">
        <v>1067</v>
      </c>
      <c r="C4328" s="8">
        <v>459213000</v>
      </c>
      <c r="D4328" s="42"/>
      <c r="E4328" s="23"/>
      <c r="F4328" s="23"/>
      <c r="G4328" s="79"/>
      <c r="H4328" s="71"/>
    </row>
    <row r="4329" spans="1:8" ht="12.75">
      <c r="A4329" s="66"/>
      <c r="B4329" s="14" t="s">
        <v>1066</v>
      </c>
      <c r="C4329" s="8"/>
      <c r="D4329" s="43">
        <f>SUM(D4306:D4327)</f>
        <v>437111900</v>
      </c>
      <c r="E4329" s="21">
        <f>SUM(E4306:E4327)</f>
        <v>432915203.69000006</v>
      </c>
      <c r="F4329" s="21"/>
      <c r="G4329" s="80">
        <f>SUM(G4306:G4327)</f>
        <v>4196696.309999989</v>
      </c>
      <c r="H4329" s="72">
        <f>SUM(H4306:H4327)</f>
        <v>4196696.3100000005</v>
      </c>
    </row>
    <row r="4330" spans="1:9" ht="12.75">
      <c r="A4330" s="66"/>
      <c r="B4330" s="7"/>
      <c r="C4330" s="8"/>
      <c r="D4330" s="41"/>
      <c r="E4330" s="9"/>
      <c r="F4330" s="9"/>
      <c r="G4330" s="78"/>
      <c r="H4330" s="50"/>
      <c r="I4330" s="9">
        <v>432915203.69</v>
      </c>
    </row>
    <row r="4331" spans="1:8" ht="12.75">
      <c r="A4331" s="66"/>
      <c r="B4331" s="17" t="s">
        <v>1061</v>
      </c>
      <c r="C4331" s="8"/>
      <c r="D4331" s="41"/>
      <c r="E4331" s="9"/>
      <c r="F4331" s="9"/>
      <c r="G4331" s="78"/>
      <c r="H4331" s="50"/>
    </row>
    <row r="4332" spans="1:8" ht="12.75">
      <c r="A4332" s="66"/>
      <c r="B4332" s="17" t="s">
        <v>1068</v>
      </c>
      <c r="C4332" s="8"/>
      <c r="D4332" s="41"/>
      <c r="E4332" s="9"/>
      <c r="F4332" s="9"/>
      <c r="G4332" s="78"/>
      <c r="H4332" s="50"/>
    </row>
    <row r="4333" spans="1:8" ht="12.75">
      <c r="A4333" s="66"/>
      <c r="B4333" s="17" t="s">
        <v>1069</v>
      </c>
      <c r="C4333" s="8"/>
      <c r="D4333" s="41"/>
      <c r="E4333" s="9"/>
      <c r="F4333" s="9"/>
      <c r="G4333" s="78"/>
      <c r="H4333" s="50"/>
    </row>
    <row r="4334" spans="1:8" ht="12.75">
      <c r="A4334" s="66"/>
      <c r="B4334" s="17" t="s">
        <v>1070</v>
      </c>
      <c r="C4334" s="8"/>
      <c r="D4334" s="41"/>
      <c r="E4334" s="9"/>
      <c r="F4334" s="9"/>
      <c r="G4334" s="78"/>
      <c r="H4334" s="50"/>
    </row>
    <row r="4335" spans="1:8" ht="12.75">
      <c r="A4335" s="66"/>
      <c r="B4335" s="17"/>
      <c r="C4335" s="8"/>
      <c r="D4335" s="41"/>
      <c r="E4335" s="9"/>
      <c r="F4335" s="9"/>
      <c r="G4335" s="78"/>
      <c r="H4335" s="50"/>
    </row>
    <row r="4336" spans="1:8" ht="12.75">
      <c r="A4336" s="66"/>
      <c r="B4336" s="17" t="s">
        <v>1263</v>
      </c>
      <c r="C4336" s="8"/>
      <c r="D4336" s="41"/>
      <c r="E4336" s="9"/>
      <c r="F4336" s="9"/>
      <c r="G4336" s="78"/>
      <c r="H4336" s="50"/>
    </row>
    <row r="4337" spans="1:8" ht="12.75">
      <c r="A4337" s="66" t="s">
        <v>1193</v>
      </c>
      <c r="B4337" s="7" t="s">
        <v>534</v>
      </c>
      <c r="C4337" s="8">
        <v>340383000</v>
      </c>
      <c r="D4337" s="41">
        <v>337325000</v>
      </c>
      <c r="E4337" s="9">
        <v>336604053.6</v>
      </c>
      <c r="F4337" s="46" t="str">
        <f>IF(E4337&gt;D4337,E4337-D4337," ")</f>
        <v> </v>
      </c>
      <c r="G4337" s="47">
        <f>IF(D4337&gt;E4337,D4337-E4337," ")</f>
        <v>720946.3999999762</v>
      </c>
      <c r="H4337" s="50">
        <v>720946.4</v>
      </c>
    </row>
    <row r="4338" spans="1:8" ht="12.75">
      <c r="A4338" s="66"/>
      <c r="B4338" s="7"/>
      <c r="C4338" s="8"/>
      <c r="D4338" s="41"/>
      <c r="E4338" s="9"/>
      <c r="F4338" s="9"/>
      <c r="G4338" s="78"/>
      <c r="H4338" s="50"/>
    </row>
    <row r="4339" spans="1:8" ht="12.75">
      <c r="A4339" s="66"/>
      <c r="B4339" s="17" t="s">
        <v>1264</v>
      </c>
      <c r="C4339" s="8"/>
      <c r="D4339" s="41"/>
      <c r="E4339" s="9"/>
      <c r="F4339" s="9"/>
      <c r="G4339" s="78"/>
      <c r="H4339" s="50"/>
    </row>
    <row r="4340" spans="1:8" ht="12.75">
      <c r="A4340" s="66" t="s">
        <v>1194</v>
      </c>
      <c r="B4340" s="7" t="s">
        <v>554</v>
      </c>
      <c r="C4340" s="8">
        <v>10</v>
      </c>
      <c r="D4340" s="41">
        <v>10</v>
      </c>
      <c r="E4340" s="9">
        <v>0</v>
      </c>
      <c r="F4340" s="46" t="str">
        <f aca="true" t="shared" si="252" ref="F4340:F4350">IF(E4340&gt;D4340,E4340-D4340," ")</f>
        <v> </v>
      </c>
      <c r="G4340" s="47">
        <f aca="true" t="shared" si="253" ref="G4340:G4350">IF(D4340&gt;E4340,D4340-E4340," ")</f>
        <v>10</v>
      </c>
      <c r="H4340" s="50">
        <v>10</v>
      </c>
    </row>
    <row r="4341" spans="1:8" ht="12.75">
      <c r="A4341" s="67" t="s">
        <v>536</v>
      </c>
      <c r="B4341" s="7" t="s">
        <v>555</v>
      </c>
      <c r="C4341" s="8">
        <v>23699990</v>
      </c>
      <c r="D4341" s="41">
        <v>28099990</v>
      </c>
      <c r="E4341" s="9">
        <v>28021262.04</v>
      </c>
      <c r="F4341" s="46" t="str">
        <f t="shared" si="252"/>
        <v> </v>
      </c>
      <c r="G4341" s="47">
        <f t="shared" si="253"/>
        <v>78727.9600000009</v>
      </c>
      <c r="H4341" s="50">
        <v>78727.96</v>
      </c>
    </row>
    <row r="4342" spans="1:8" ht="12.75">
      <c r="A4342" s="67" t="s">
        <v>1180</v>
      </c>
      <c r="B4342" s="7" t="s">
        <v>1186</v>
      </c>
      <c r="C4342" s="8">
        <v>7500000</v>
      </c>
      <c r="D4342" s="41">
        <v>5500000</v>
      </c>
      <c r="E4342" s="9">
        <v>4151984.79</v>
      </c>
      <c r="F4342" s="46" t="str">
        <f t="shared" si="252"/>
        <v> </v>
      </c>
      <c r="G4342" s="47">
        <f t="shared" si="253"/>
        <v>1348015.21</v>
      </c>
      <c r="H4342" s="50">
        <v>1348015.21</v>
      </c>
    </row>
    <row r="4343" spans="1:8" ht="12.75">
      <c r="A4343" s="67" t="s">
        <v>539</v>
      </c>
      <c r="B4343" s="7" t="s">
        <v>556</v>
      </c>
      <c r="C4343" s="8">
        <v>1500000</v>
      </c>
      <c r="D4343" s="41">
        <v>1870000</v>
      </c>
      <c r="E4343" s="9">
        <v>1866596.3</v>
      </c>
      <c r="F4343" s="46" t="str">
        <f t="shared" si="252"/>
        <v> </v>
      </c>
      <c r="G4343" s="47">
        <f t="shared" si="253"/>
        <v>3403.6999999999534</v>
      </c>
      <c r="H4343" s="50">
        <v>3403.7</v>
      </c>
    </row>
    <row r="4344" spans="1:8" ht="12.75">
      <c r="A4344" s="67" t="s">
        <v>540</v>
      </c>
      <c r="B4344" s="7" t="s">
        <v>557</v>
      </c>
      <c r="C4344" s="8">
        <v>160000</v>
      </c>
      <c r="D4344" s="41">
        <v>160000</v>
      </c>
      <c r="E4344" s="9">
        <v>152498.45</v>
      </c>
      <c r="F4344" s="46" t="str">
        <f t="shared" si="252"/>
        <v> </v>
      </c>
      <c r="G4344" s="47">
        <f t="shared" si="253"/>
        <v>7501.549999999988</v>
      </c>
      <c r="H4344" s="50">
        <v>7501.55</v>
      </c>
    </row>
    <row r="4345" spans="1:8" ht="12.75">
      <c r="A4345" s="67" t="s">
        <v>541</v>
      </c>
      <c r="B4345" s="7" t="s">
        <v>558</v>
      </c>
      <c r="C4345" s="8">
        <v>725000</v>
      </c>
      <c r="D4345" s="41">
        <v>963000</v>
      </c>
      <c r="E4345" s="9">
        <v>962111.28</v>
      </c>
      <c r="F4345" s="46" t="str">
        <f t="shared" si="252"/>
        <v> </v>
      </c>
      <c r="G4345" s="47">
        <f t="shared" si="253"/>
        <v>888.7199999999721</v>
      </c>
      <c r="H4345" s="50">
        <v>888.72</v>
      </c>
    </row>
    <row r="4346" spans="1:8" ht="12.75">
      <c r="A4346" s="67" t="s">
        <v>577</v>
      </c>
      <c r="B4346" s="7" t="s">
        <v>580</v>
      </c>
      <c r="C4346" s="8">
        <v>2400000</v>
      </c>
      <c r="D4346" s="41">
        <v>1730000</v>
      </c>
      <c r="E4346" s="9">
        <v>825066.64</v>
      </c>
      <c r="F4346" s="46" t="str">
        <f t="shared" si="252"/>
        <v> </v>
      </c>
      <c r="G4346" s="47">
        <f t="shared" si="253"/>
        <v>904933.36</v>
      </c>
      <c r="H4346" s="50">
        <v>904933.36</v>
      </c>
    </row>
    <row r="4347" spans="1:8" ht="12.75">
      <c r="A4347" s="67" t="s">
        <v>543</v>
      </c>
      <c r="B4347" s="7" t="s">
        <v>559</v>
      </c>
      <c r="C4347" s="8">
        <v>200000</v>
      </c>
      <c r="D4347" s="41">
        <v>250000</v>
      </c>
      <c r="E4347" s="9">
        <v>236149.5</v>
      </c>
      <c r="F4347" s="46" t="str">
        <f t="shared" si="252"/>
        <v> </v>
      </c>
      <c r="G4347" s="47">
        <f t="shared" si="253"/>
        <v>13850.5</v>
      </c>
      <c r="H4347" s="50">
        <v>13850.5</v>
      </c>
    </row>
    <row r="4348" spans="1:8" ht="12.75">
      <c r="A4348" s="67" t="s">
        <v>544</v>
      </c>
      <c r="B4348" s="7" t="s">
        <v>1353</v>
      </c>
      <c r="C4348" s="8">
        <v>3500000</v>
      </c>
      <c r="D4348" s="41">
        <v>4455000</v>
      </c>
      <c r="E4348" s="9">
        <v>4437280.3</v>
      </c>
      <c r="F4348" s="46" t="str">
        <f t="shared" si="252"/>
        <v> </v>
      </c>
      <c r="G4348" s="47">
        <f t="shared" si="253"/>
        <v>17719.700000000186</v>
      </c>
      <c r="H4348" s="50">
        <v>17719.7</v>
      </c>
    </row>
    <row r="4349" spans="1:8" ht="12.75">
      <c r="A4349" s="67"/>
      <c r="B4349" s="7" t="s">
        <v>1382</v>
      </c>
      <c r="C4349" s="8"/>
      <c r="D4349" s="41"/>
      <c r="E4349" s="9"/>
      <c r="F4349" s="46" t="str">
        <f t="shared" si="252"/>
        <v> </v>
      </c>
      <c r="G4349" s="47" t="str">
        <f t="shared" si="253"/>
        <v> </v>
      </c>
      <c r="H4349" s="50"/>
    </row>
    <row r="4350" spans="1:8" ht="12.75">
      <c r="A4350" s="67" t="s">
        <v>578</v>
      </c>
      <c r="B4350" s="7" t="s">
        <v>560</v>
      </c>
      <c r="C4350" s="8">
        <v>150000</v>
      </c>
      <c r="D4350" s="41">
        <v>150000</v>
      </c>
      <c r="E4350" s="9">
        <v>64544</v>
      </c>
      <c r="F4350" s="46" t="str">
        <f t="shared" si="252"/>
        <v> </v>
      </c>
      <c r="G4350" s="47">
        <f t="shared" si="253"/>
        <v>85456</v>
      </c>
      <c r="H4350" s="50">
        <v>85456</v>
      </c>
    </row>
    <row r="4351" spans="1:8" ht="12.75">
      <c r="A4351" s="67"/>
      <c r="B4351" s="15" t="s">
        <v>601</v>
      </c>
      <c r="C4351" s="8"/>
      <c r="D4351" s="44">
        <f>SUM(D4337:D4350)</f>
        <v>380503000</v>
      </c>
      <c r="E4351" s="22">
        <f>SUM(E4337:E4350)</f>
        <v>377321546.90000004</v>
      </c>
      <c r="F4351" s="22"/>
      <c r="G4351" s="61">
        <f>SUM(G4337:G4350)</f>
        <v>3181453.099999977</v>
      </c>
      <c r="H4351" s="50">
        <f>SUM(H4337:H4350)</f>
        <v>3181453.1</v>
      </c>
    </row>
    <row r="4352" spans="1:8" ht="12.75">
      <c r="A4352" s="27"/>
      <c r="B4352" s="3"/>
      <c r="C4352" s="1"/>
      <c r="D4352" s="45"/>
      <c r="E4352" s="4"/>
      <c r="F4352" s="4"/>
      <c r="G4352" s="4"/>
      <c r="H4352" s="50"/>
    </row>
    <row r="4353" spans="1:8" ht="12.75">
      <c r="A4353" s="67"/>
      <c r="B4353" s="7"/>
      <c r="C4353" s="8"/>
      <c r="D4353" s="41"/>
      <c r="E4353" s="9"/>
      <c r="F4353" s="9"/>
      <c r="G4353" s="78"/>
      <c r="H4353" s="50"/>
    </row>
    <row r="4354" spans="1:8" ht="12.75">
      <c r="A4354" s="67"/>
      <c r="B4354" s="17" t="s">
        <v>902</v>
      </c>
      <c r="C4354" s="8"/>
      <c r="D4354" s="41"/>
      <c r="E4354" s="9"/>
      <c r="F4354" s="9"/>
      <c r="G4354" s="78"/>
      <c r="H4354" s="50"/>
    </row>
    <row r="4355" spans="1:8" ht="12.75">
      <c r="A4355" s="67"/>
      <c r="B4355" s="17" t="s">
        <v>903</v>
      </c>
      <c r="C4355" s="8"/>
      <c r="D4355" s="41"/>
      <c r="E4355" s="9"/>
      <c r="F4355" s="9"/>
      <c r="G4355" s="78"/>
      <c r="H4355" s="50"/>
    </row>
    <row r="4356" spans="1:8" ht="12.75">
      <c r="A4356" s="67"/>
      <c r="B4356" s="17" t="s">
        <v>607</v>
      </c>
      <c r="C4356" s="8"/>
      <c r="D4356" s="41"/>
      <c r="E4356" s="9"/>
      <c r="F4356" s="9"/>
      <c r="G4356" s="78"/>
      <c r="H4356" s="50"/>
    </row>
    <row r="4357" spans="1:8" ht="12.75">
      <c r="A4357" s="67"/>
      <c r="B4357" s="7"/>
      <c r="C4357" s="8"/>
      <c r="D4357" s="41"/>
      <c r="E4357" s="9"/>
      <c r="F4357" s="9"/>
      <c r="G4357" s="78"/>
      <c r="H4357" s="50"/>
    </row>
    <row r="4358" spans="1:8" ht="12.75">
      <c r="A4358" s="67"/>
      <c r="B4358" s="17" t="s">
        <v>1061</v>
      </c>
      <c r="C4358" s="8"/>
      <c r="D4358" s="41"/>
      <c r="E4358" s="9"/>
      <c r="F4358" s="9"/>
      <c r="G4358" s="78"/>
      <c r="H4358" s="50"/>
    </row>
    <row r="4359" spans="1:8" ht="12.75">
      <c r="A4359" s="67"/>
      <c r="B4359" s="17" t="s">
        <v>1068</v>
      </c>
      <c r="C4359" s="8"/>
      <c r="D4359" s="41"/>
      <c r="E4359" s="9"/>
      <c r="F4359" s="9"/>
      <c r="G4359" s="78"/>
      <c r="H4359" s="50"/>
    </row>
    <row r="4360" spans="1:8" ht="12.75">
      <c r="A4360" s="67"/>
      <c r="B4360" s="17" t="s">
        <v>1069</v>
      </c>
      <c r="C4360" s="8"/>
      <c r="D4360" s="41"/>
      <c r="E4360" s="9"/>
      <c r="F4360" s="9"/>
      <c r="G4360" s="78"/>
      <c r="H4360" s="50"/>
    </row>
    <row r="4361" spans="1:8" ht="12.75">
      <c r="A4361" s="67"/>
      <c r="B4361" s="17" t="s">
        <v>1634</v>
      </c>
      <c r="C4361" s="8"/>
      <c r="D4361" s="41"/>
      <c r="E4361" s="9"/>
      <c r="F4361" s="9"/>
      <c r="G4361" s="78"/>
      <c r="H4361" s="50"/>
    </row>
    <row r="4362" spans="1:8" ht="12.75">
      <c r="A4362" s="67"/>
      <c r="B4362" s="7"/>
      <c r="C4362" s="8"/>
      <c r="D4362" s="41"/>
      <c r="E4362" s="9"/>
      <c r="F4362" s="9"/>
      <c r="G4362" s="78"/>
      <c r="H4362" s="50"/>
    </row>
    <row r="4363" spans="1:8" ht="12.75">
      <c r="A4363" s="67"/>
      <c r="B4363" s="15" t="s">
        <v>598</v>
      </c>
      <c r="C4363" s="8"/>
      <c r="D4363" s="41">
        <f>D4351</f>
        <v>380503000</v>
      </c>
      <c r="E4363" s="9">
        <f>E4351</f>
        <v>377321546.90000004</v>
      </c>
      <c r="F4363" s="9"/>
      <c r="G4363" s="78">
        <f>G4351</f>
        <v>3181453.099999977</v>
      </c>
      <c r="H4363" s="50">
        <f>H4351</f>
        <v>3181453.1</v>
      </c>
    </row>
    <row r="4364" spans="1:8" ht="12.75">
      <c r="A4364" s="67"/>
      <c r="B4364" s="7"/>
      <c r="C4364" s="8"/>
      <c r="D4364" s="41"/>
      <c r="E4364" s="9"/>
      <c r="F4364" s="9"/>
      <c r="G4364" s="78"/>
      <c r="H4364" s="50"/>
    </row>
    <row r="4365" spans="1:8" ht="12.75">
      <c r="A4365" s="67"/>
      <c r="B4365" s="17" t="s">
        <v>599</v>
      </c>
      <c r="C4365" s="8"/>
      <c r="D4365" s="41"/>
      <c r="E4365" s="9"/>
      <c r="F4365" s="9"/>
      <c r="G4365" s="78"/>
      <c r="H4365" s="50"/>
    </row>
    <row r="4366" spans="1:8" ht="12.75">
      <c r="A4366" s="66" t="s">
        <v>1635</v>
      </c>
      <c r="B4366" s="7" t="s">
        <v>561</v>
      </c>
      <c r="C4366" s="8">
        <v>80000</v>
      </c>
      <c r="D4366" s="41">
        <v>80000</v>
      </c>
      <c r="E4366" s="9">
        <v>76195.25</v>
      </c>
      <c r="F4366" s="46" t="str">
        <f aca="true" t="shared" si="254" ref="F4366:F4373">IF(E4366&gt;D4366,E4366-D4366," ")</f>
        <v> </v>
      </c>
      <c r="G4366" s="47">
        <f aca="true" t="shared" si="255" ref="G4366:G4373">IF(D4366&gt;E4366,D4366-E4366," ")</f>
        <v>3804.75</v>
      </c>
      <c r="H4366" s="50">
        <v>3804.75</v>
      </c>
    </row>
    <row r="4367" spans="1:8" ht="12.75">
      <c r="A4367" s="67" t="s">
        <v>546</v>
      </c>
      <c r="B4367" s="7" t="s">
        <v>562</v>
      </c>
      <c r="C4367" s="8">
        <v>2300000</v>
      </c>
      <c r="D4367" s="41">
        <v>2740000</v>
      </c>
      <c r="E4367" s="9">
        <v>2652450.6</v>
      </c>
      <c r="F4367" s="46" t="str">
        <f t="shared" si="254"/>
        <v> </v>
      </c>
      <c r="G4367" s="47">
        <f t="shared" si="255"/>
        <v>87549.3999999999</v>
      </c>
      <c r="H4367" s="50">
        <v>87549.4</v>
      </c>
    </row>
    <row r="4368" spans="1:8" ht="12.75">
      <c r="A4368" s="67" t="s">
        <v>547</v>
      </c>
      <c r="B4368" s="7" t="s">
        <v>563</v>
      </c>
      <c r="C4368" s="8">
        <v>1975000</v>
      </c>
      <c r="D4368" s="41">
        <v>2150000</v>
      </c>
      <c r="E4368" s="9">
        <v>2141960.6</v>
      </c>
      <c r="F4368" s="46" t="str">
        <f t="shared" si="254"/>
        <v> </v>
      </c>
      <c r="G4368" s="47">
        <f t="shared" si="255"/>
        <v>8039.399999999907</v>
      </c>
      <c r="H4368" s="50">
        <v>8039.4</v>
      </c>
    </row>
    <row r="4369" spans="1:8" ht="12.75">
      <c r="A4369" s="67" t="s">
        <v>549</v>
      </c>
      <c r="B4369" s="7" t="s">
        <v>565</v>
      </c>
      <c r="C4369" s="8">
        <v>900000</v>
      </c>
      <c r="D4369" s="41">
        <v>900000</v>
      </c>
      <c r="E4369" s="9">
        <v>837780.1</v>
      </c>
      <c r="F4369" s="46" t="str">
        <f t="shared" si="254"/>
        <v> </v>
      </c>
      <c r="G4369" s="47">
        <f t="shared" si="255"/>
        <v>62219.90000000002</v>
      </c>
      <c r="H4369" s="50">
        <v>62219.9</v>
      </c>
    </row>
    <row r="4370" spans="1:8" ht="12.75">
      <c r="A4370" s="67" t="s">
        <v>1327</v>
      </c>
      <c r="B4370" s="7" t="s">
        <v>1347</v>
      </c>
      <c r="C4370" s="8">
        <v>100000</v>
      </c>
      <c r="D4370" s="41">
        <v>100000</v>
      </c>
      <c r="E4370" s="9">
        <v>86286.4</v>
      </c>
      <c r="F4370" s="46" t="str">
        <f t="shared" si="254"/>
        <v> </v>
      </c>
      <c r="G4370" s="47">
        <f t="shared" si="255"/>
        <v>13713.600000000006</v>
      </c>
      <c r="H4370" s="50">
        <v>13713.6</v>
      </c>
    </row>
    <row r="4371" spans="1:8" ht="12.75">
      <c r="A4371" s="67" t="s">
        <v>1181</v>
      </c>
      <c r="B4371" s="7" t="s">
        <v>1633</v>
      </c>
      <c r="C4371" s="8">
        <v>1530000</v>
      </c>
      <c r="D4371" s="41"/>
      <c r="E4371" s="9"/>
      <c r="F4371" s="46" t="str">
        <f t="shared" si="254"/>
        <v> </v>
      </c>
      <c r="G4371" s="47" t="str">
        <f t="shared" si="255"/>
        <v> </v>
      </c>
      <c r="H4371" s="50"/>
    </row>
    <row r="4372" spans="1:8" ht="12.75">
      <c r="A4372" s="67"/>
      <c r="B4372" s="7" t="s">
        <v>1636</v>
      </c>
      <c r="C4372" s="8"/>
      <c r="D4372" s="41">
        <v>3630000</v>
      </c>
      <c r="E4372" s="9">
        <v>2838098.74</v>
      </c>
      <c r="F4372" s="46" t="str">
        <f t="shared" si="254"/>
        <v> </v>
      </c>
      <c r="G4372" s="47">
        <f t="shared" si="255"/>
        <v>791901.2599999998</v>
      </c>
      <c r="H4372" s="50">
        <v>791901.26</v>
      </c>
    </row>
    <row r="4373" spans="1:8" ht="12.75">
      <c r="A4373" s="67" t="s">
        <v>1182</v>
      </c>
      <c r="B4373" s="7" t="s">
        <v>1183</v>
      </c>
      <c r="C4373" s="8">
        <v>300000</v>
      </c>
      <c r="D4373" s="41">
        <v>300000</v>
      </c>
      <c r="E4373" s="9">
        <v>291199.97</v>
      </c>
      <c r="F4373" s="46" t="str">
        <f t="shared" si="254"/>
        <v> </v>
      </c>
      <c r="G4373" s="47">
        <f t="shared" si="255"/>
        <v>8800.030000000028</v>
      </c>
      <c r="H4373" s="50">
        <v>8800.03</v>
      </c>
    </row>
    <row r="4374" spans="1:8" ht="12.75">
      <c r="A4374" s="66"/>
      <c r="B4374" s="7"/>
      <c r="C4374" s="8"/>
      <c r="D4374" s="41"/>
      <c r="E4374" s="9"/>
      <c r="F4374" s="9"/>
      <c r="G4374" s="78"/>
      <c r="H4374" s="50"/>
    </row>
    <row r="4375" spans="1:8" ht="12.75">
      <c r="A4375" s="66"/>
      <c r="B4375" s="14" t="s">
        <v>1071</v>
      </c>
      <c r="C4375" s="8">
        <v>387403000</v>
      </c>
      <c r="D4375" s="42"/>
      <c r="E4375" s="23"/>
      <c r="F4375" s="23"/>
      <c r="G4375" s="79"/>
      <c r="H4375" s="71"/>
    </row>
    <row r="4376" spans="1:8" ht="12.75">
      <c r="A4376" s="66"/>
      <c r="B4376" s="14" t="s">
        <v>1069</v>
      </c>
      <c r="C4376" s="8"/>
      <c r="D4376" s="41"/>
      <c r="E4376" s="9"/>
      <c r="F4376" s="9"/>
      <c r="G4376" s="78"/>
      <c r="H4376" s="50"/>
    </row>
    <row r="4377" spans="1:9" ht="12.75">
      <c r="A4377" s="66"/>
      <c r="B4377" s="14" t="s">
        <v>1070</v>
      </c>
      <c r="C4377" s="8"/>
      <c r="D4377" s="43">
        <f>SUM(D4363:D4374)</f>
        <v>390403000</v>
      </c>
      <c r="E4377" s="21">
        <f>SUM(E4363:E4374)</f>
        <v>386245518.5600001</v>
      </c>
      <c r="F4377" s="21"/>
      <c r="G4377" s="80">
        <f>SUM(G4363:G4374)</f>
        <v>4157481.439999976</v>
      </c>
      <c r="H4377" s="72">
        <f>SUM(H4363:H4374)</f>
        <v>4157481.44</v>
      </c>
      <c r="I4377" s="9">
        <v>386245518.56</v>
      </c>
    </row>
    <row r="4378" spans="1:8" ht="12.75">
      <c r="A4378" s="66"/>
      <c r="B4378" s="7"/>
      <c r="C4378" s="8"/>
      <c r="D4378" s="41"/>
      <c r="E4378" s="9"/>
      <c r="F4378" s="9"/>
      <c r="G4378" s="78"/>
      <c r="H4378" s="50"/>
    </row>
    <row r="4379" spans="1:8" ht="12.75">
      <c r="A4379" s="66"/>
      <c r="B4379" s="17" t="s">
        <v>1072</v>
      </c>
      <c r="C4379" s="8"/>
      <c r="D4379" s="41"/>
      <c r="E4379" s="9"/>
      <c r="F4379" s="9"/>
      <c r="G4379" s="78"/>
      <c r="H4379" s="50"/>
    </row>
    <row r="4380" spans="1:8" ht="12.75">
      <c r="A4380" s="66"/>
      <c r="B4380" s="17"/>
      <c r="C4380" s="8"/>
      <c r="D4380" s="41"/>
      <c r="E4380" s="9"/>
      <c r="F4380" s="9"/>
      <c r="G4380" s="78"/>
      <c r="H4380" s="50"/>
    </row>
    <row r="4381" spans="1:8" ht="12.75">
      <c r="A4381" s="66"/>
      <c r="B4381" s="17" t="s">
        <v>1263</v>
      </c>
      <c r="C4381" s="8"/>
      <c r="D4381" s="41"/>
      <c r="E4381" s="9"/>
      <c r="F4381" s="9"/>
      <c r="G4381" s="78"/>
      <c r="H4381" s="50"/>
    </row>
    <row r="4382" spans="1:8" ht="12.75">
      <c r="A4382" s="66" t="s">
        <v>1195</v>
      </c>
      <c r="B4382" s="7" t="s">
        <v>534</v>
      </c>
      <c r="C4382" s="8">
        <v>3876000</v>
      </c>
      <c r="D4382" s="41">
        <v>2576000</v>
      </c>
      <c r="E4382" s="9">
        <v>2213545.88</v>
      </c>
      <c r="F4382" s="46" t="str">
        <f>IF(E4382&gt;D4382,E4382-D4382," ")</f>
        <v> </v>
      </c>
      <c r="G4382" s="47">
        <f>IF(D4382&gt;E4382,D4382-E4382," ")</f>
        <v>362454.1200000001</v>
      </c>
      <c r="H4382" s="50">
        <v>362454.12</v>
      </c>
    </row>
    <row r="4383" spans="1:8" ht="12.75">
      <c r="A4383" s="66"/>
      <c r="B4383" s="7"/>
      <c r="C4383" s="8"/>
      <c r="D4383" s="41"/>
      <c r="E4383" s="9"/>
      <c r="F4383" s="9"/>
      <c r="G4383" s="78"/>
      <c r="H4383" s="50"/>
    </row>
    <row r="4384" spans="1:8" ht="12.75">
      <c r="A4384" s="66"/>
      <c r="B4384" s="17" t="s">
        <v>1264</v>
      </c>
      <c r="C4384" s="8"/>
      <c r="D4384" s="41"/>
      <c r="E4384" s="9"/>
      <c r="F4384" s="9"/>
      <c r="G4384" s="78"/>
      <c r="H4384" s="50"/>
    </row>
    <row r="4385" spans="1:8" ht="12.75">
      <c r="A4385" s="66" t="s">
        <v>1196</v>
      </c>
      <c r="B4385" s="7" t="s">
        <v>555</v>
      </c>
      <c r="C4385" s="8">
        <v>450000</v>
      </c>
      <c r="D4385" s="41">
        <v>450000</v>
      </c>
      <c r="E4385" s="9">
        <v>246772</v>
      </c>
      <c r="F4385" s="46" t="str">
        <f aca="true" t="shared" si="256" ref="F4385:F4395">IF(E4385&gt;D4385,E4385-D4385," ")</f>
        <v> </v>
      </c>
      <c r="G4385" s="47">
        <f aca="true" t="shared" si="257" ref="G4385:G4395">IF(D4385&gt;E4385,D4385-E4385," ")</f>
        <v>203228</v>
      </c>
      <c r="H4385" s="50">
        <v>203228</v>
      </c>
    </row>
    <row r="4386" spans="1:8" ht="12.75">
      <c r="A4386" s="67" t="s">
        <v>539</v>
      </c>
      <c r="B4386" s="7" t="s">
        <v>556</v>
      </c>
      <c r="C4386" s="8">
        <v>10000</v>
      </c>
      <c r="D4386" s="41">
        <v>10000</v>
      </c>
      <c r="E4386" s="9">
        <v>0</v>
      </c>
      <c r="F4386" s="46" t="str">
        <f t="shared" si="256"/>
        <v> </v>
      </c>
      <c r="G4386" s="47">
        <f t="shared" si="257"/>
        <v>10000</v>
      </c>
      <c r="H4386" s="50">
        <v>10000</v>
      </c>
    </row>
    <row r="4387" spans="1:8" ht="12.75">
      <c r="A4387" s="67" t="s">
        <v>540</v>
      </c>
      <c r="B4387" s="7" t="s">
        <v>557</v>
      </c>
      <c r="C4387" s="8">
        <v>69970</v>
      </c>
      <c r="D4387" s="41">
        <v>69970</v>
      </c>
      <c r="E4387" s="9">
        <v>4908</v>
      </c>
      <c r="F4387" s="46" t="str">
        <f t="shared" si="256"/>
        <v> </v>
      </c>
      <c r="G4387" s="47">
        <f t="shared" si="257"/>
        <v>65062</v>
      </c>
      <c r="H4387" s="50">
        <v>65062</v>
      </c>
    </row>
    <row r="4388" spans="1:8" ht="12.75">
      <c r="A4388" s="67" t="s">
        <v>541</v>
      </c>
      <c r="B4388" s="7" t="s">
        <v>558</v>
      </c>
      <c r="C4388" s="8">
        <v>60000</v>
      </c>
      <c r="D4388" s="41">
        <v>60000</v>
      </c>
      <c r="E4388" s="9">
        <v>25963</v>
      </c>
      <c r="F4388" s="46" t="str">
        <f t="shared" si="256"/>
        <v> </v>
      </c>
      <c r="G4388" s="47">
        <f t="shared" si="257"/>
        <v>34037</v>
      </c>
      <c r="H4388" s="50">
        <v>34037</v>
      </c>
    </row>
    <row r="4389" spans="1:8" ht="12.75">
      <c r="A4389" s="67" t="s">
        <v>577</v>
      </c>
      <c r="B4389" s="7" t="s">
        <v>580</v>
      </c>
      <c r="C4389" s="8">
        <v>10</v>
      </c>
      <c r="D4389" s="41">
        <v>10</v>
      </c>
      <c r="E4389" s="9">
        <v>0</v>
      </c>
      <c r="F4389" s="46" t="str">
        <f t="shared" si="256"/>
        <v> </v>
      </c>
      <c r="G4389" s="47">
        <f t="shared" si="257"/>
        <v>10</v>
      </c>
      <c r="H4389" s="50">
        <v>10</v>
      </c>
    </row>
    <row r="4390" spans="1:8" ht="12.75">
      <c r="A4390" s="67" t="s">
        <v>543</v>
      </c>
      <c r="B4390" s="7" t="s">
        <v>559</v>
      </c>
      <c r="C4390" s="8">
        <v>175000</v>
      </c>
      <c r="D4390" s="41">
        <v>175000</v>
      </c>
      <c r="E4390" s="9">
        <v>4830</v>
      </c>
      <c r="F4390" s="46" t="str">
        <f t="shared" si="256"/>
        <v> </v>
      </c>
      <c r="G4390" s="47">
        <f t="shared" si="257"/>
        <v>170170</v>
      </c>
      <c r="H4390" s="50">
        <v>170170</v>
      </c>
    </row>
    <row r="4391" spans="1:8" ht="12.75">
      <c r="A4391" s="67" t="s">
        <v>545</v>
      </c>
      <c r="B4391" s="7" t="s">
        <v>561</v>
      </c>
      <c r="C4391" s="8">
        <v>45000</v>
      </c>
      <c r="D4391" s="41">
        <v>45000</v>
      </c>
      <c r="E4391" s="9">
        <v>0</v>
      </c>
      <c r="F4391" s="46" t="str">
        <f t="shared" si="256"/>
        <v> </v>
      </c>
      <c r="G4391" s="47">
        <f t="shared" si="257"/>
        <v>45000</v>
      </c>
      <c r="H4391" s="50">
        <v>45000</v>
      </c>
    </row>
    <row r="4392" spans="1:8" ht="12.75">
      <c r="A4392" s="67" t="s">
        <v>546</v>
      </c>
      <c r="B4392" s="7" t="s">
        <v>562</v>
      </c>
      <c r="C4392" s="8">
        <v>10</v>
      </c>
      <c r="D4392" s="41">
        <v>10</v>
      </c>
      <c r="E4392" s="9">
        <v>0</v>
      </c>
      <c r="F4392" s="46" t="str">
        <f t="shared" si="256"/>
        <v> </v>
      </c>
      <c r="G4392" s="47">
        <f t="shared" si="257"/>
        <v>10</v>
      </c>
      <c r="H4392" s="50">
        <v>10</v>
      </c>
    </row>
    <row r="4393" spans="1:8" ht="12.75">
      <c r="A4393" s="67" t="s">
        <v>547</v>
      </c>
      <c r="B4393" s="7" t="s">
        <v>563</v>
      </c>
      <c r="C4393" s="8">
        <v>10</v>
      </c>
      <c r="D4393" s="41">
        <v>10</v>
      </c>
      <c r="E4393" s="9">
        <v>0</v>
      </c>
      <c r="F4393" s="46" t="str">
        <f t="shared" si="256"/>
        <v> </v>
      </c>
      <c r="G4393" s="47">
        <f t="shared" si="257"/>
        <v>10</v>
      </c>
      <c r="H4393" s="50">
        <v>10</v>
      </c>
    </row>
    <row r="4394" spans="1:8" ht="12.75">
      <c r="A4394" s="67" t="s">
        <v>549</v>
      </c>
      <c r="B4394" s="7" t="s">
        <v>565</v>
      </c>
      <c r="C4394" s="8">
        <v>6000</v>
      </c>
      <c r="D4394" s="41">
        <v>6000</v>
      </c>
      <c r="E4394" s="9">
        <v>0</v>
      </c>
      <c r="F4394" s="46" t="str">
        <f t="shared" si="256"/>
        <v> </v>
      </c>
      <c r="G4394" s="47">
        <f t="shared" si="257"/>
        <v>6000</v>
      </c>
      <c r="H4394" s="50">
        <v>6000</v>
      </c>
    </row>
    <row r="4395" spans="1:8" ht="12.75">
      <c r="A4395" s="67" t="s">
        <v>1327</v>
      </c>
      <c r="B4395" s="7" t="s">
        <v>1347</v>
      </c>
      <c r="C4395" s="8">
        <v>200000</v>
      </c>
      <c r="D4395" s="41">
        <v>200000</v>
      </c>
      <c r="E4395" s="9">
        <v>19986</v>
      </c>
      <c r="F4395" s="46" t="str">
        <f t="shared" si="256"/>
        <v> </v>
      </c>
      <c r="G4395" s="47">
        <f t="shared" si="257"/>
        <v>180014</v>
      </c>
      <c r="H4395" s="50">
        <v>180014</v>
      </c>
    </row>
    <row r="4396" spans="1:8" ht="12.75">
      <c r="A4396" s="66"/>
      <c r="B4396" s="7"/>
      <c r="C4396" s="8"/>
      <c r="D4396" s="41"/>
      <c r="E4396" s="9"/>
      <c r="F4396" s="9"/>
      <c r="G4396" s="78"/>
      <c r="H4396" s="50"/>
    </row>
    <row r="4397" spans="1:8" ht="12.75">
      <c r="A4397" s="66"/>
      <c r="B4397" s="14" t="s">
        <v>1073</v>
      </c>
      <c r="C4397" s="8">
        <v>4892000</v>
      </c>
      <c r="D4397" s="42"/>
      <c r="E4397" s="23"/>
      <c r="F4397" s="23"/>
      <c r="G4397" s="79"/>
      <c r="H4397" s="71"/>
    </row>
    <row r="4398" spans="1:9" ht="12.75">
      <c r="A4398" s="66"/>
      <c r="B4398" s="14" t="s">
        <v>511</v>
      </c>
      <c r="C4398" s="8"/>
      <c r="D4398" s="43">
        <f>SUM(D4382:D4396)</f>
        <v>3592000</v>
      </c>
      <c r="E4398" s="21">
        <f>SUM(E4382:E4396)</f>
        <v>2516004.88</v>
      </c>
      <c r="F4398" s="21"/>
      <c r="G4398" s="80">
        <f>SUM(G4382:G4396)</f>
        <v>1075995.12</v>
      </c>
      <c r="H4398" s="72">
        <f>SUM(H4382:H4396)</f>
        <v>1075995.12</v>
      </c>
      <c r="I4398" s="9">
        <v>2516004.88</v>
      </c>
    </row>
    <row r="4399" spans="1:8" ht="12.75">
      <c r="A4399" s="66"/>
      <c r="B4399" s="14" t="s">
        <v>1074</v>
      </c>
      <c r="C4399" s="8">
        <v>5528160000</v>
      </c>
      <c r="D4399" s="42"/>
      <c r="E4399" s="23"/>
      <c r="F4399" s="23"/>
      <c r="G4399" s="79"/>
      <c r="H4399" s="71"/>
    </row>
    <row r="4400" spans="1:9" ht="12.75">
      <c r="A4400" s="66"/>
      <c r="B4400" s="14" t="s">
        <v>903</v>
      </c>
      <c r="C4400" s="8"/>
      <c r="D4400" s="43">
        <f>D4219+D4264+D4294+D4329+D4377+D4398</f>
        <v>5550374000</v>
      </c>
      <c r="E4400" s="21">
        <f>E4219+E4264+E4294+E4329+E4377+E4398</f>
        <v>5562287397.140001</v>
      </c>
      <c r="F4400" s="21">
        <f>F4219+F4264+F4294+F4329+F4377+F4398</f>
        <v>49979048</v>
      </c>
      <c r="G4400" s="80">
        <f>G4219+G4264+G4294+G4329+G4377+G4398</f>
        <v>38065650.85999998</v>
      </c>
      <c r="H4400" s="72">
        <f>H4219+H4264+H4294+H4329+H4377+H4398</f>
        <v>-11913397.140000004</v>
      </c>
      <c r="I4400" s="9">
        <v>5562287397.14</v>
      </c>
    </row>
    <row r="4401" spans="1:8" ht="12.75">
      <c r="A4401" s="66"/>
      <c r="B4401" s="15" t="s">
        <v>460</v>
      </c>
      <c r="C4401" s="20"/>
      <c r="D4401" s="41"/>
      <c r="E4401" s="9"/>
      <c r="F4401" s="83">
        <f>IF(E4400&gt;D4400,E4400-D4400," ")</f>
        <v>11913397.140001297</v>
      </c>
      <c r="G4401" s="57" t="str">
        <f>IF(D4400&gt;E4400,D4400-E4400," ")</f>
        <v> </v>
      </c>
      <c r="H4401" s="50">
        <f>F4400-G4400</f>
        <v>11913397.140000023</v>
      </c>
    </row>
    <row r="4402" spans="1:8" ht="12.75">
      <c r="A4402" s="66"/>
      <c r="B4402" s="7"/>
      <c r="C4402" s="8"/>
      <c r="D4402" s="41"/>
      <c r="E4402" s="9"/>
      <c r="F4402" s="9"/>
      <c r="G4402" s="78"/>
      <c r="H4402" s="50"/>
    </row>
    <row r="4403" spans="1:8" ht="12.75">
      <c r="A4403" s="66"/>
      <c r="B4403" s="17" t="s">
        <v>1075</v>
      </c>
      <c r="C4403" s="8"/>
      <c r="D4403" s="41"/>
      <c r="E4403" s="9"/>
      <c r="F4403" s="9"/>
      <c r="G4403" s="78"/>
      <c r="H4403" s="50"/>
    </row>
    <row r="4404" spans="1:8" ht="12.75">
      <c r="A4404" s="66"/>
      <c r="B4404" s="17"/>
      <c r="C4404" s="8"/>
      <c r="D4404" s="41"/>
      <c r="E4404" s="9"/>
      <c r="F4404" s="9"/>
      <c r="G4404" s="78"/>
      <c r="H4404" s="50"/>
    </row>
    <row r="4405" spans="1:8" ht="12.75">
      <c r="A4405" s="66"/>
      <c r="B4405" s="17" t="s">
        <v>1263</v>
      </c>
      <c r="C4405" s="8"/>
      <c r="D4405" s="41"/>
      <c r="E4405" s="9"/>
      <c r="F4405" s="9"/>
      <c r="G4405" s="78"/>
      <c r="H4405" s="50"/>
    </row>
    <row r="4406" spans="1:8" ht="12.75">
      <c r="A4406" s="66" t="s">
        <v>1095</v>
      </c>
      <c r="B4406" s="7" t="s">
        <v>534</v>
      </c>
      <c r="C4406" s="8">
        <v>78115000</v>
      </c>
      <c r="D4406" s="41">
        <v>77515000</v>
      </c>
      <c r="E4406" s="9">
        <v>75986069.94</v>
      </c>
      <c r="F4406" s="46" t="str">
        <f>IF(E4406&gt;D4406,E4406-D4406," ")</f>
        <v> </v>
      </c>
      <c r="G4406" s="47">
        <f>IF(D4406&gt;E4406,D4406-E4406," ")</f>
        <v>1528930.0600000024</v>
      </c>
      <c r="H4406" s="50">
        <v>1528930.06</v>
      </c>
    </row>
    <row r="4407" spans="1:8" ht="12.75">
      <c r="A4407" s="66"/>
      <c r="B4407" s="7"/>
      <c r="C4407" s="8"/>
      <c r="D4407" s="41"/>
      <c r="E4407" s="9"/>
      <c r="F4407" s="9"/>
      <c r="G4407" s="78"/>
      <c r="H4407" s="50"/>
    </row>
    <row r="4408" spans="1:8" ht="12.75">
      <c r="A4408" s="66"/>
      <c r="B4408" s="15" t="s">
        <v>601</v>
      </c>
      <c r="C4408" s="8"/>
      <c r="D4408" s="44">
        <f>SUM(D4406:D4407)</f>
        <v>77515000</v>
      </c>
      <c r="E4408" s="22">
        <f>SUM(E4406:E4407)</f>
        <v>75986069.94</v>
      </c>
      <c r="F4408" s="22"/>
      <c r="G4408" s="61">
        <f>SUM(G4406:G4407)</f>
        <v>1528930.0600000024</v>
      </c>
      <c r="H4408" s="50">
        <f>SUM(H4406:H4407)</f>
        <v>1528930.06</v>
      </c>
    </row>
    <row r="4409" spans="2:8" ht="12.75">
      <c r="B4409" s="3"/>
      <c r="C4409" s="1"/>
      <c r="D4409" s="45"/>
      <c r="E4409" s="4"/>
      <c r="F4409" s="4"/>
      <c r="G4409" s="4"/>
      <c r="H4409" s="50"/>
    </row>
    <row r="4410" spans="1:8" ht="12.75">
      <c r="A4410" s="66"/>
      <c r="B4410" s="7"/>
      <c r="C4410" s="8"/>
      <c r="D4410" s="41"/>
      <c r="E4410" s="9"/>
      <c r="F4410" s="9"/>
      <c r="G4410" s="78"/>
      <c r="H4410" s="50"/>
    </row>
    <row r="4411" spans="1:8" ht="12.75">
      <c r="A4411" s="66"/>
      <c r="B4411" s="17" t="s">
        <v>1075</v>
      </c>
      <c r="C4411" s="8"/>
      <c r="D4411" s="41"/>
      <c r="E4411" s="9"/>
      <c r="F4411" s="9"/>
      <c r="G4411" s="78"/>
      <c r="H4411" s="50"/>
    </row>
    <row r="4412" spans="1:8" ht="12.75">
      <c r="A4412" s="66"/>
      <c r="B4412" s="17" t="s">
        <v>607</v>
      </c>
      <c r="C4412" s="8"/>
      <c r="D4412" s="41"/>
      <c r="E4412" s="9"/>
      <c r="F4412" s="9"/>
      <c r="G4412" s="78"/>
      <c r="H4412" s="50"/>
    </row>
    <row r="4413" spans="1:8" ht="12.75">
      <c r="A4413" s="66"/>
      <c r="B4413" s="17"/>
      <c r="C4413" s="8"/>
      <c r="D4413" s="41"/>
      <c r="E4413" s="9"/>
      <c r="F4413" s="9"/>
      <c r="G4413" s="78"/>
      <c r="H4413" s="50"/>
    </row>
    <row r="4414" spans="1:8" ht="12.75">
      <c r="A4414" s="66"/>
      <c r="B4414" s="15" t="s">
        <v>598</v>
      </c>
      <c r="C4414" s="8"/>
      <c r="D4414" s="41">
        <f>D4408</f>
        <v>77515000</v>
      </c>
      <c r="E4414" s="9">
        <f>E4408</f>
        <v>75986069.94</v>
      </c>
      <c r="F4414" s="9"/>
      <c r="G4414" s="78">
        <f>G4408</f>
        <v>1528930.0600000024</v>
      </c>
      <c r="H4414" s="50">
        <f>H4408</f>
        <v>1528930.06</v>
      </c>
    </row>
    <row r="4415" spans="1:8" ht="12.75">
      <c r="A4415" s="66"/>
      <c r="B4415" s="17"/>
      <c r="C4415" s="8"/>
      <c r="D4415" s="41"/>
      <c r="E4415" s="9"/>
      <c r="F4415" s="9"/>
      <c r="G4415" s="78"/>
      <c r="H4415" s="50"/>
    </row>
    <row r="4416" spans="1:8" ht="12.75">
      <c r="A4416" s="66"/>
      <c r="B4416" s="17" t="s">
        <v>1264</v>
      </c>
      <c r="C4416" s="8"/>
      <c r="D4416" s="41"/>
      <c r="E4416" s="9"/>
      <c r="F4416" s="9"/>
      <c r="G4416" s="78"/>
      <c r="H4416" s="50"/>
    </row>
    <row r="4417" spans="1:8" ht="12.75">
      <c r="A4417" s="66" t="s">
        <v>1096</v>
      </c>
      <c r="B4417" s="7" t="s">
        <v>554</v>
      </c>
      <c r="C4417" s="8">
        <v>600000</v>
      </c>
      <c r="D4417" s="41">
        <v>665000</v>
      </c>
      <c r="E4417" s="9">
        <v>662735.79</v>
      </c>
      <c r="F4417" s="46" t="str">
        <f aca="true" t="shared" si="258" ref="F4417:F4447">IF(E4417&gt;D4417,E4417-D4417," ")</f>
        <v> </v>
      </c>
      <c r="G4417" s="47">
        <f aca="true" t="shared" si="259" ref="G4417:G4447">IF(D4417&gt;E4417,D4417-E4417," ")</f>
        <v>2264.2099999999627</v>
      </c>
      <c r="H4417" s="50">
        <v>2264.21</v>
      </c>
    </row>
    <row r="4418" spans="1:8" ht="12.75">
      <c r="A4418" s="67" t="s">
        <v>536</v>
      </c>
      <c r="B4418" s="7" t="s">
        <v>555</v>
      </c>
      <c r="C4418" s="8">
        <v>7350000</v>
      </c>
      <c r="D4418" s="41">
        <v>7350000</v>
      </c>
      <c r="E4418" s="9">
        <v>8529769.02</v>
      </c>
      <c r="F4418" s="46">
        <f t="shared" si="258"/>
        <v>1179769.0199999996</v>
      </c>
      <c r="G4418" s="47" t="str">
        <f t="shared" si="259"/>
        <v> </v>
      </c>
      <c r="H4418" s="50">
        <v>-1179769.02</v>
      </c>
    </row>
    <row r="4419" spans="1:8" ht="12.75">
      <c r="A4419" s="67" t="s">
        <v>538</v>
      </c>
      <c r="B4419" s="7" t="s">
        <v>579</v>
      </c>
      <c r="C4419" s="8">
        <v>25000</v>
      </c>
      <c r="D4419" s="41">
        <v>25000</v>
      </c>
      <c r="E4419" s="9">
        <v>25000</v>
      </c>
      <c r="F4419" s="46" t="str">
        <f t="shared" si="258"/>
        <v> </v>
      </c>
      <c r="G4419" s="47" t="str">
        <f t="shared" si="259"/>
        <v> </v>
      </c>
      <c r="H4419" s="50">
        <v>0</v>
      </c>
    </row>
    <row r="4420" spans="1:8" ht="12.75">
      <c r="A4420" s="67" t="s">
        <v>1370</v>
      </c>
      <c r="B4420" s="7" t="s">
        <v>1381</v>
      </c>
      <c r="C4420" s="8">
        <v>25000</v>
      </c>
      <c r="D4420" s="41"/>
      <c r="E4420" s="9"/>
      <c r="F4420" s="46" t="str">
        <f t="shared" si="258"/>
        <v> </v>
      </c>
      <c r="G4420" s="47" t="str">
        <f t="shared" si="259"/>
        <v> </v>
      </c>
      <c r="H4420" s="50"/>
    </row>
    <row r="4421" spans="1:8" ht="12.75">
      <c r="A4421" s="67"/>
      <c r="B4421" s="7" t="s">
        <v>1380</v>
      </c>
      <c r="C4421" s="8"/>
      <c r="D4421" s="41">
        <v>25000</v>
      </c>
      <c r="E4421" s="9">
        <v>0</v>
      </c>
      <c r="F4421" s="46" t="str">
        <f t="shared" si="258"/>
        <v> </v>
      </c>
      <c r="G4421" s="47">
        <f t="shared" si="259"/>
        <v>25000</v>
      </c>
      <c r="H4421" s="50">
        <v>25000</v>
      </c>
    </row>
    <row r="4422" spans="1:8" ht="12.75">
      <c r="A4422" s="67" t="s">
        <v>539</v>
      </c>
      <c r="B4422" s="7" t="s">
        <v>556</v>
      </c>
      <c r="C4422" s="8">
        <v>1200000</v>
      </c>
      <c r="D4422" s="41">
        <v>1650000</v>
      </c>
      <c r="E4422" s="9">
        <v>1618636.11</v>
      </c>
      <c r="F4422" s="46" t="str">
        <f t="shared" si="258"/>
        <v> </v>
      </c>
      <c r="G4422" s="47">
        <f t="shared" si="259"/>
        <v>31363.889999999898</v>
      </c>
      <c r="H4422" s="50">
        <v>31363.89</v>
      </c>
    </row>
    <row r="4423" spans="1:8" ht="12.75">
      <c r="A4423" s="67" t="s">
        <v>540</v>
      </c>
      <c r="B4423" s="7" t="s">
        <v>557</v>
      </c>
      <c r="C4423" s="8">
        <v>350000</v>
      </c>
      <c r="D4423" s="41">
        <v>350000</v>
      </c>
      <c r="E4423" s="9">
        <v>326304.6</v>
      </c>
      <c r="F4423" s="46" t="str">
        <f t="shared" si="258"/>
        <v> </v>
      </c>
      <c r="G4423" s="47">
        <f t="shared" si="259"/>
        <v>23695.400000000023</v>
      </c>
      <c r="H4423" s="50">
        <v>23695.4</v>
      </c>
    </row>
    <row r="4424" spans="1:8" ht="12.75">
      <c r="A4424" s="67" t="s">
        <v>541</v>
      </c>
      <c r="B4424" s="7" t="s">
        <v>558</v>
      </c>
      <c r="C4424" s="8">
        <v>1050000</v>
      </c>
      <c r="D4424" s="41">
        <v>1425000</v>
      </c>
      <c r="E4424" s="9">
        <v>1423915.49</v>
      </c>
      <c r="F4424" s="46" t="str">
        <f t="shared" si="258"/>
        <v> </v>
      </c>
      <c r="G4424" s="47">
        <f t="shared" si="259"/>
        <v>1084.5100000000093</v>
      </c>
      <c r="H4424" s="50">
        <v>1084.51</v>
      </c>
    </row>
    <row r="4425" spans="1:8" ht="12.75">
      <c r="A4425" s="67" t="s">
        <v>577</v>
      </c>
      <c r="B4425" s="7" t="s">
        <v>580</v>
      </c>
      <c r="C4425" s="8">
        <v>3585000</v>
      </c>
      <c r="D4425" s="41">
        <v>3968000</v>
      </c>
      <c r="E4425" s="9">
        <v>3967771.03</v>
      </c>
      <c r="F4425" s="46" t="str">
        <f t="shared" si="258"/>
        <v> </v>
      </c>
      <c r="G4425" s="47">
        <f t="shared" si="259"/>
        <v>228.9700000002049</v>
      </c>
      <c r="H4425" s="50">
        <v>228.97</v>
      </c>
    </row>
    <row r="4426" spans="1:8" ht="12.75">
      <c r="A4426" s="67" t="s">
        <v>542</v>
      </c>
      <c r="B4426" s="7" t="s">
        <v>581</v>
      </c>
      <c r="C4426" s="8">
        <v>2200000</v>
      </c>
      <c r="D4426" s="41">
        <v>2500000</v>
      </c>
      <c r="E4426" s="9">
        <v>2243538.23</v>
      </c>
      <c r="F4426" s="46" t="str">
        <f t="shared" si="258"/>
        <v> </v>
      </c>
      <c r="G4426" s="47">
        <f t="shared" si="259"/>
        <v>256461.77000000002</v>
      </c>
      <c r="H4426" s="50">
        <v>256461.77</v>
      </c>
    </row>
    <row r="4427" spans="1:8" ht="12.75">
      <c r="A4427" s="67" t="s">
        <v>543</v>
      </c>
      <c r="B4427" s="7" t="s">
        <v>559</v>
      </c>
      <c r="C4427" s="8">
        <v>200000</v>
      </c>
      <c r="D4427" s="41">
        <v>222000</v>
      </c>
      <c r="E4427" s="9">
        <v>221260.13</v>
      </c>
      <c r="F4427" s="46" t="str">
        <f t="shared" si="258"/>
        <v> </v>
      </c>
      <c r="G4427" s="47">
        <f t="shared" si="259"/>
        <v>739.8699999999953</v>
      </c>
      <c r="H4427" s="50">
        <v>739.87</v>
      </c>
    </row>
    <row r="4428" spans="1:8" ht="12.75">
      <c r="A4428" s="67" t="s">
        <v>544</v>
      </c>
      <c r="B4428" s="7" t="s">
        <v>1353</v>
      </c>
      <c r="C4428" s="8">
        <v>3700000</v>
      </c>
      <c r="D4428" s="41"/>
      <c r="E4428" s="9"/>
      <c r="F4428" s="46" t="str">
        <f t="shared" si="258"/>
        <v> </v>
      </c>
      <c r="G4428" s="47" t="str">
        <f t="shared" si="259"/>
        <v> </v>
      </c>
      <c r="H4428" s="50"/>
    </row>
    <row r="4429" spans="1:8" ht="12.75">
      <c r="A4429" s="67"/>
      <c r="B4429" s="7" t="s">
        <v>1382</v>
      </c>
      <c r="C4429" s="8"/>
      <c r="D4429" s="41">
        <v>3700000</v>
      </c>
      <c r="E4429" s="9">
        <v>3118410.65</v>
      </c>
      <c r="F4429" s="46" t="str">
        <f t="shared" si="258"/>
        <v> </v>
      </c>
      <c r="G4429" s="47">
        <f t="shared" si="259"/>
        <v>581589.3500000001</v>
      </c>
      <c r="H4429" s="50">
        <v>581589.35</v>
      </c>
    </row>
    <row r="4430" spans="1:8" ht="12.75">
      <c r="A4430" s="67" t="s">
        <v>578</v>
      </c>
      <c r="B4430" s="7" t="s">
        <v>560</v>
      </c>
      <c r="C4430" s="8">
        <v>100000</v>
      </c>
      <c r="D4430" s="41">
        <v>100000</v>
      </c>
      <c r="E4430" s="9">
        <v>22500</v>
      </c>
      <c r="F4430" s="46" t="str">
        <f t="shared" si="258"/>
        <v> </v>
      </c>
      <c r="G4430" s="47">
        <f t="shared" si="259"/>
        <v>77500</v>
      </c>
      <c r="H4430" s="50">
        <v>77500</v>
      </c>
    </row>
    <row r="4431" spans="1:8" ht="12.75">
      <c r="A4431" s="67" t="s">
        <v>545</v>
      </c>
      <c r="B4431" s="7" t="s">
        <v>561</v>
      </c>
      <c r="C4431" s="8">
        <v>150000</v>
      </c>
      <c r="D4431" s="41">
        <v>150000</v>
      </c>
      <c r="E4431" s="9">
        <v>24052.9</v>
      </c>
      <c r="F4431" s="46" t="str">
        <f t="shared" si="258"/>
        <v> </v>
      </c>
      <c r="G4431" s="47">
        <f t="shared" si="259"/>
        <v>125947.1</v>
      </c>
      <c r="H4431" s="50">
        <v>125947.1</v>
      </c>
    </row>
    <row r="4432" spans="1:8" ht="12.75">
      <c r="A4432" s="67" t="s">
        <v>546</v>
      </c>
      <c r="B4432" s="7" t="s">
        <v>562</v>
      </c>
      <c r="C4432" s="8">
        <v>1900000</v>
      </c>
      <c r="D4432" s="41">
        <v>2000000</v>
      </c>
      <c r="E4432" s="9">
        <v>1993863.25</v>
      </c>
      <c r="F4432" s="46" t="str">
        <f t="shared" si="258"/>
        <v> </v>
      </c>
      <c r="G4432" s="47">
        <f t="shared" si="259"/>
        <v>6136.75</v>
      </c>
      <c r="H4432" s="50">
        <v>6136.75</v>
      </c>
    </row>
    <row r="4433" spans="1:8" ht="12.75">
      <c r="A4433" s="67" t="s">
        <v>547</v>
      </c>
      <c r="B4433" s="7" t="s">
        <v>563</v>
      </c>
      <c r="C4433" s="8">
        <v>350000</v>
      </c>
      <c r="D4433" s="41">
        <v>425000</v>
      </c>
      <c r="E4433" s="9">
        <v>424599</v>
      </c>
      <c r="F4433" s="46" t="str">
        <f t="shared" si="258"/>
        <v> </v>
      </c>
      <c r="G4433" s="47">
        <f t="shared" si="259"/>
        <v>401</v>
      </c>
      <c r="H4433" s="50">
        <v>401</v>
      </c>
    </row>
    <row r="4434" spans="1:8" ht="12.75">
      <c r="A4434" s="67" t="s">
        <v>548</v>
      </c>
      <c r="B4434" s="7" t="s">
        <v>564</v>
      </c>
      <c r="C4434" s="8">
        <v>150000</v>
      </c>
      <c r="D4434" s="41">
        <v>150000</v>
      </c>
      <c r="E4434" s="9">
        <v>142108.58</v>
      </c>
      <c r="F4434" s="46" t="str">
        <f t="shared" si="258"/>
        <v> </v>
      </c>
      <c r="G4434" s="47">
        <f t="shared" si="259"/>
        <v>7891.420000000013</v>
      </c>
      <c r="H4434" s="50">
        <v>7891.42</v>
      </c>
    </row>
    <row r="4435" spans="1:8" ht="12.75">
      <c r="A4435" s="67" t="s">
        <v>549</v>
      </c>
      <c r="B4435" s="7" t="s">
        <v>565</v>
      </c>
      <c r="C4435" s="8">
        <v>1500000</v>
      </c>
      <c r="D4435" s="41">
        <v>1500000</v>
      </c>
      <c r="E4435" s="9">
        <v>1067058.38</v>
      </c>
      <c r="F4435" s="46" t="str">
        <f t="shared" si="258"/>
        <v> </v>
      </c>
      <c r="G4435" s="47">
        <f t="shared" si="259"/>
        <v>432941.6200000001</v>
      </c>
      <c r="H4435" s="50">
        <v>432941.62</v>
      </c>
    </row>
    <row r="4436" spans="1:8" ht="12.75">
      <c r="A4436" s="67" t="s">
        <v>588</v>
      </c>
      <c r="B4436" s="7" t="s">
        <v>835</v>
      </c>
      <c r="C4436" s="8">
        <v>1800000</v>
      </c>
      <c r="D4436" s="41">
        <v>1500000</v>
      </c>
      <c r="E4436" s="9">
        <v>1493707.43</v>
      </c>
      <c r="F4436" s="46" t="str">
        <f t="shared" si="258"/>
        <v> </v>
      </c>
      <c r="G4436" s="47">
        <f t="shared" si="259"/>
        <v>6292.570000000065</v>
      </c>
      <c r="H4436" s="50">
        <v>6292.57</v>
      </c>
    </row>
    <row r="4437" spans="1:8" ht="12.75">
      <c r="A4437" s="67" t="s">
        <v>551</v>
      </c>
      <c r="B4437" s="7" t="s">
        <v>567</v>
      </c>
      <c r="C4437" s="8">
        <v>50000</v>
      </c>
      <c r="D4437" s="41">
        <v>10000</v>
      </c>
      <c r="E4437" s="9">
        <v>0</v>
      </c>
      <c r="F4437" s="46" t="str">
        <f t="shared" si="258"/>
        <v> </v>
      </c>
      <c r="G4437" s="47">
        <f t="shared" si="259"/>
        <v>10000</v>
      </c>
      <c r="H4437" s="50">
        <v>10000</v>
      </c>
    </row>
    <row r="4438" spans="1:8" ht="12.75">
      <c r="A4438" s="67" t="s">
        <v>1097</v>
      </c>
      <c r="B4438" s="7" t="s">
        <v>1101</v>
      </c>
      <c r="C4438" s="8">
        <v>500000</v>
      </c>
      <c r="D4438" s="41">
        <v>535000</v>
      </c>
      <c r="E4438" s="9">
        <v>534166.66</v>
      </c>
      <c r="F4438" s="46" t="str">
        <f t="shared" si="258"/>
        <v> </v>
      </c>
      <c r="G4438" s="47">
        <f t="shared" si="259"/>
        <v>833.3399999999674</v>
      </c>
      <c r="H4438" s="50">
        <v>833.34</v>
      </c>
    </row>
    <row r="4439" spans="1:8" ht="12.75">
      <c r="A4439" s="67" t="s">
        <v>552</v>
      </c>
      <c r="B4439" s="7" t="s">
        <v>582</v>
      </c>
      <c r="C4439" s="8">
        <v>50000</v>
      </c>
      <c r="D4439" s="41">
        <v>65000</v>
      </c>
      <c r="E4439" s="9">
        <v>60161</v>
      </c>
      <c r="F4439" s="46" t="str">
        <f t="shared" si="258"/>
        <v> </v>
      </c>
      <c r="G4439" s="47">
        <f t="shared" si="259"/>
        <v>4839</v>
      </c>
      <c r="H4439" s="50">
        <v>4839</v>
      </c>
    </row>
    <row r="4440" spans="1:8" ht="12.75">
      <c r="A4440" s="67" t="s">
        <v>1098</v>
      </c>
      <c r="B4440" s="7" t="s">
        <v>1102</v>
      </c>
      <c r="C4440" s="8">
        <v>3000000</v>
      </c>
      <c r="D4440" s="41">
        <v>3000000</v>
      </c>
      <c r="E4440" s="9">
        <v>2405980.29</v>
      </c>
      <c r="F4440" s="46" t="str">
        <f t="shared" si="258"/>
        <v> </v>
      </c>
      <c r="G4440" s="47">
        <f t="shared" si="259"/>
        <v>594019.71</v>
      </c>
      <c r="H4440" s="50">
        <v>594019.71</v>
      </c>
    </row>
    <row r="4441" spans="1:8" ht="12.75">
      <c r="A4441" s="67" t="s">
        <v>553</v>
      </c>
      <c r="B4441" s="7" t="s">
        <v>568</v>
      </c>
      <c r="C4441" s="8">
        <v>450000</v>
      </c>
      <c r="D4441" s="41">
        <v>450000</v>
      </c>
      <c r="E4441" s="9">
        <v>447734.76</v>
      </c>
      <c r="F4441" s="46" t="str">
        <f t="shared" si="258"/>
        <v> </v>
      </c>
      <c r="G4441" s="47">
        <f t="shared" si="259"/>
        <v>2265.2399999999907</v>
      </c>
      <c r="H4441" s="50">
        <v>2265.24</v>
      </c>
    </row>
    <row r="4442" spans="1:8" ht="12.75">
      <c r="A4442" s="67" t="s">
        <v>1099</v>
      </c>
      <c r="B4442" s="7" t="s">
        <v>1103</v>
      </c>
      <c r="C4442" s="8">
        <v>3200000</v>
      </c>
      <c r="D4442" s="41">
        <v>3200000</v>
      </c>
      <c r="E4442" s="9">
        <v>3075640.31</v>
      </c>
      <c r="F4442" s="46" t="str">
        <f t="shared" si="258"/>
        <v> </v>
      </c>
      <c r="G4442" s="47">
        <f t="shared" si="259"/>
        <v>124359.68999999994</v>
      </c>
      <c r="H4442" s="50">
        <v>124359.69</v>
      </c>
    </row>
    <row r="4443" spans="1:8" ht="12.75">
      <c r="A4443" s="67" t="s">
        <v>1327</v>
      </c>
      <c r="B4443" s="7" t="s">
        <v>1347</v>
      </c>
      <c r="C4443" s="8">
        <v>400000</v>
      </c>
      <c r="D4443" s="41">
        <v>450000</v>
      </c>
      <c r="E4443" s="9">
        <v>449708.65</v>
      </c>
      <c r="F4443" s="46" t="str">
        <f t="shared" si="258"/>
        <v> </v>
      </c>
      <c r="G4443" s="47">
        <f t="shared" si="259"/>
        <v>291.3499999999767</v>
      </c>
      <c r="H4443" s="50">
        <v>291.35</v>
      </c>
    </row>
    <row r="4444" spans="1:8" ht="12.75">
      <c r="A4444" s="67" t="s">
        <v>1100</v>
      </c>
      <c r="B4444" s="7" t="s">
        <v>516</v>
      </c>
      <c r="C4444" s="8">
        <v>1500000</v>
      </c>
      <c r="D4444" s="41">
        <v>1285000</v>
      </c>
      <c r="E4444" s="9">
        <v>1203406.27</v>
      </c>
      <c r="F4444" s="46" t="str">
        <f t="shared" si="258"/>
        <v> </v>
      </c>
      <c r="G4444" s="47">
        <f t="shared" si="259"/>
        <v>81593.72999999998</v>
      </c>
      <c r="H4444" s="50">
        <v>81593.73</v>
      </c>
    </row>
    <row r="4445" spans="1:8" ht="12.75">
      <c r="A4445" s="67" t="s">
        <v>517</v>
      </c>
      <c r="B4445" s="7" t="s">
        <v>1104</v>
      </c>
      <c r="C4445" s="8">
        <v>3000000</v>
      </c>
      <c r="D4445" s="41">
        <v>3253000</v>
      </c>
      <c r="E4445" s="9">
        <v>3253000</v>
      </c>
      <c r="F4445" s="46" t="str">
        <f t="shared" si="258"/>
        <v> </v>
      </c>
      <c r="G4445" s="47" t="str">
        <f t="shared" si="259"/>
        <v> </v>
      </c>
      <c r="H4445" s="50">
        <v>0</v>
      </c>
    </row>
    <row r="4446" spans="1:8" ht="12.75">
      <c r="A4446" s="67" t="s">
        <v>592</v>
      </c>
      <c r="B4446" s="7" t="s">
        <v>1340</v>
      </c>
      <c r="C4446" s="8">
        <v>3300000</v>
      </c>
      <c r="D4446" s="41"/>
      <c r="E4446" s="9"/>
      <c r="F4446" s="46" t="str">
        <f t="shared" si="258"/>
        <v> </v>
      </c>
      <c r="G4446" s="47" t="str">
        <f t="shared" si="259"/>
        <v> </v>
      </c>
      <c r="H4446" s="50"/>
    </row>
    <row r="4447" spans="1:8" ht="12.75">
      <c r="A4447" s="66"/>
      <c r="B4447" s="7" t="s">
        <v>987</v>
      </c>
      <c r="C4447" s="8"/>
      <c r="D4447" s="41">
        <v>2332000</v>
      </c>
      <c r="E4447" s="9">
        <v>717406.8</v>
      </c>
      <c r="F4447" s="46" t="str">
        <f t="shared" si="258"/>
        <v> </v>
      </c>
      <c r="G4447" s="47">
        <f t="shared" si="259"/>
        <v>1614593.2</v>
      </c>
      <c r="H4447" s="50">
        <v>1614593.2</v>
      </c>
    </row>
    <row r="4448" spans="1:9" ht="12.75">
      <c r="A4448" s="66"/>
      <c r="B4448" s="14" t="s">
        <v>1076</v>
      </c>
      <c r="C4448" s="8">
        <v>119800000</v>
      </c>
      <c r="D4448" s="44">
        <f>SUM(D4414:D4447)</f>
        <v>119800000</v>
      </c>
      <c r="E4448" s="22">
        <f>SUM(E4414:E4447)</f>
        <v>115438505.27000001</v>
      </c>
      <c r="F4448" s="22">
        <f>SUM(F4414:F4447)</f>
        <v>1179769.0199999996</v>
      </c>
      <c r="G4448" s="61">
        <f>SUM(G4414:G4447)</f>
        <v>5541263.750000003</v>
      </c>
      <c r="H4448" s="73">
        <f>SUM(H4414:H4447)</f>
        <v>4361494.73</v>
      </c>
      <c r="I4448" s="9">
        <v>115438505.27</v>
      </c>
    </row>
    <row r="4449" spans="1:8" ht="12.75">
      <c r="A4449" s="66"/>
      <c r="B4449" s="15" t="s">
        <v>1265</v>
      </c>
      <c r="C4449" s="8"/>
      <c r="D4449" s="41"/>
      <c r="E4449" s="9"/>
      <c r="F4449" s="56" t="str">
        <f>IF(E4448&gt;D4448,E4448-D4448," ")</f>
        <v> </v>
      </c>
      <c r="G4449" s="82">
        <f>IF(D4448&gt;E4448,D4448-E4448," ")</f>
        <v>4361494.729999989</v>
      </c>
      <c r="H4449" s="50">
        <f>F4448-G4448</f>
        <v>-4361494.730000003</v>
      </c>
    </row>
    <row r="4450" spans="1:8" ht="12.75">
      <c r="A4450" s="66"/>
      <c r="B4450" s="7"/>
      <c r="C4450" s="8"/>
      <c r="D4450" s="41"/>
      <c r="E4450" s="9"/>
      <c r="F4450" s="9"/>
      <c r="G4450" s="78"/>
      <c r="H4450" s="50"/>
    </row>
    <row r="4451" spans="1:8" ht="12.75">
      <c r="A4451" s="66"/>
      <c r="B4451" s="17" t="s">
        <v>1077</v>
      </c>
      <c r="C4451" s="8"/>
      <c r="D4451" s="41"/>
      <c r="E4451" s="9"/>
      <c r="F4451" s="9"/>
      <c r="G4451" s="78"/>
      <c r="H4451" s="50"/>
    </row>
    <row r="4452" spans="1:8" ht="12.75">
      <c r="A4452" s="66"/>
      <c r="B4452" s="17" t="s">
        <v>1078</v>
      </c>
      <c r="C4452" s="8"/>
      <c r="D4452" s="41"/>
      <c r="E4452" s="9"/>
      <c r="F4452" s="9"/>
      <c r="G4452" s="78"/>
      <c r="H4452" s="50"/>
    </row>
    <row r="4453" spans="1:8" ht="12.75">
      <c r="A4453" s="66"/>
      <c r="B4453" s="17"/>
      <c r="C4453" s="8"/>
      <c r="D4453" s="41"/>
      <c r="E4453" s="9"/>
      <c r="F4453" s="9"/>
      <c r="G4453" s="78"/>
      <c r="H4453" s="50"/>
    </row>
    <row r="4454" spans="1:8" ht="12.75">
      <c r="A4454" s="66"/>
      <c r="B4454" s="17" t="s">
        <v>438</v>
      </c>
      <c r="C4454" s="8"/>
      <c r="D4454" s="41"/>
      <c r="E4454" s="9"/>
      <c r="F4454" s="9"/>
      <c r="G4454" s="78"/>
      <c r="H4454" s="50"/>
    </row>
    <row r="4455" spans="1:8" ht="12.75">
      <c r="A4455" s="66"/>
      <c r="B4455" s="7"/>
      <c r="C4455" s="8"/>
      <c r="D4455" s="41"/>
      <c r="E4455" s="9"/>
      <c r="F4455" s="9"/>
      <c r="G4455" s="78"/>
      <c r="H4455" s="50"/>
    </row>
    <row r="4456" spans="1:8" ht="12.75">
      <c r="A4456" s="66"/>
      <c r="B4456" s="17" t="s">
        <v>1263</v>
      </c>
      <c r="C4456" s="8"/>
      <c r="D4456" s="41"/>
      <c r="E4456" s="9"/>
      <c r="F4456" s="9"/>
      <c r="G4456" s="78"/>
      <c r="H4456" s="50"/>
    </row>
    <row r="4457" spans="1:8" ht="12.75">
      <c r="A4457" s="66" t="s">
        <v>1030</v>
      </c>
      <c r="B4457" s="7" t="s">
        <v>534</v>
      </c>
      <c r="C4457" s="8">
        <v>32509770</v>
      </c>
      <c r="D4457" s="41">
        <v>31254770</v>
      </c>
      <c r="E4457" s="9">
        <v>31148869.19</v>
      </c>
      <c r="F4457" s="46" t="str">
        <f>IF(E4457&gt;D4457,E4457-D4457," ")</f>
        <v> </v>
      </c>
      <c r="G4457" s="47">
        <f>IF(D4457&gt;E4457,D4457-E4457," ")</f>
        <v>105900.80999999866</v>
      </c>
      <c r="H4457" s="50">
        <v>105900.81</v>
      </c>
    </row>
    <row r="4458" spans="1:8" ht="12.75">
      <c r="A4458" s="66"/>
      <c r="B4458" s="7"/>
      <c r="C4458" s="8"/>
      <c r="D4458" s="41"/>
      <c r="E4458" s="9"/>
      <c r="F4458" s="9"/>
      <c r="G4458" s="78"/>
      <c r="H4458" s="50"/>
    </row>
    <row r="4459" spans="1:8" ht="12.75">
      <c r="A4459" s="66"/>
      <c r="B4459" s="17" t="s">
        <v>1264</v>
      </c>
      <c r="C4459" s="8"/>
      <c r="D4459" s="41"/>
      <c r="E4459" s="9"/>
      <c r="F4459" s="9"/>
      <c r="G4459" s="78"/>
      <c r="H4459" s="50"/>
    </row>
    <row r="4460" spans="1:8" ht="12.75">
      <c r="A4460" s="66" t="s">
        <v>1031</v>
      </c>
      <c r="B4460" s="7" t="s">
        <v>554</v>
      </c>
      <c r="C4460" s="8">
        <v>105000</v>
      </c>
      <c r="D4460" s="41">
        <v>110000</v>
      </c>
      <c r="E4460" s="9">
        <v>108960.1</v>
      </c>
      <c r="F4460" s="46" t="str">
        <f>IF(E4460&gt;D4460,E4460-D4460," ")</f>
        <v> </v>
      </c>
      <c r="G4460" s="47">
        <f>IF(D4460&gt;E4460,D4460-E4460," ")</f>
        <v>1039.8999999999942</v>
      </c>
      <c r="H4460" s="50">
        <v>1039.9</v>
      </c>
    </row>
    <row r="4461" spans="1:8" ht="12.75">
      <c r="A4461" s="67" t="s">
        <v>536</v>
      </c>
      <c r="B4461" s="7" t="s">
        <v>555</v>
      </c>
      <c r="C4461" s="8">
        <v>4000000</v>
      </c>
      <c r="D4461" s="41">
        <v>4400000</v>
      </c>
      <c r="E4461" s="9">
        <v>4362942.8</v>
      </c>
      <c r="F4461" s="46" t="str">
        <f>IF(E4461&gt;D4461,E4461-D4461," ")</f>
        <v> </v>
      </c>
      <c r="G4461" s="47">
        <f>IF(D4461&gt;E4461,D4461-E4461," ")</f>
        <v>37057.200000000186</v>
      </c>
      <c r="H4461" s="50">
        <v>37057.2</v>
      </c>
    </row>
    <row r="4462" spans="1:8" ht="12.75">
      <c r="A4462" s="67" t="s">
        <v>538</v>
      </c>
      <c r="B4462" s="7" t="s">
        <v>579</v>
      </c>
      <c r="C4462" s="8">
        <v>30000</v>
      </c>
      <c r="D4462" s="41">
        <v>30000</v>
      </c>
      <c r="E4462" s="9">
        <v>30000</v>
      </c>
      <c r="F4462" s="46" t="str">
        <f>IF(E4462&gt;D4462,E4462-D4462," ")</f>
        <v> </v>
      </c>
      <c r="G4462" s="47" t="str">
        <f>IF(D4462&gt;E4462,D4462-E4462," ")</f>
        <v> </v>
      </c>
      <c r="H4462" s="50">
        <v>0</v>
      </c>
    </row>
    <row r="4463" spans="1:8" ht="12.75">
      <c r="A4463" s="67" t="s">
        <v>1370</v>
      </c>
      <c r="B4463" s="7" t="s">
        <v>1381</v>
      </c>
      <c r="C4463" s="8">
        <v>1500000</v>
      </c>
      <c r="D4463" s="41"/>
      <c r="E4463" s="9"/>
      <c r="F4463" s="46" t="str">
        <f>IF(E4463&gt;D4463,E4463-D4463," ")</f>
        <v> </v>
      </c>
      <c r="G4463" s="47" t="str">
        <f>IF(D4463&gt;E4463,D4463-E4463," ")</f>
        <v> </v>
      </c>
      <c r="H4463" s="50"/>
    </row>
    <row r="4464" spans="1:8" ht="12.75">
      <c r="A4464" s="67"/>
      <c r="B4464" s="7" t="s">
        <v>1380</v>
      </c>
      <c r="C4464" s="8"/>
      <c r="D4464" s="41">
        <v>1800000</v>
      </c>
      <c r="E4464" s="9">
        <v>1682960</v>
      </c>
      <c r="F4464" s="46" t="str">
        <f>IF(E4464&gt;D4464,E4464-D4464," ")</f>
        <v> </v>
      </c>
      <c r="G4464" s="47">
        <f>IF(D4464&gt;E4464,D4464-E4464," ")</f>
        <v>117040</v>
      </c>
      <c r="H4464" s="50">
        <v>117040</v>
      </c>
    </row>
    <row r="4465" spans="1:8" ht="12.75">
      <c r="A4465" s="67"/>
      <c r="B4465" s="15" t="s">
        <v>601</v>
      </c>
      <c r="C4465" s="8"/>
      <c r="D4465" s="44">
        <f>SUM(D4457:D4464)</f>
        <v>37594770</v>
      </c>
      <c r="E4465" s="22">
        <f>SUM(E4457:E4464)</f>
        <v>37333732.09</v>
      </c>
      <c r="F4465" s="22"/>
      <c r="G4465" s="61">
        <f>SUM(G4457:G4464)</f>
        <v>261037.90999999884</v>
      </c>
      <c r="H4465" s="50">
        <f>SUM(H4457:H4464)</f>
        <v>261037.90999999997</v>
      </c>
    </row>
    <row r="4466" spans="1:8" ht="12.75">
      <c r="A4466" s="27"/>
      <c r="B4466" s="3"/>
      <c r="C4466" s="1"/>
      <c r="D4466" s="45"/>
      <c r="E4466" s="4"/>
      <c r="F4466" s="4"/>
      <c r="G4466" s="4"/>
      <c r="H4466" s="50"/>
    </row>
    <row r="4467" spans="1:8" ht="12.75">
      <c r="A4467" s="67"/>
      <c r="B4467" s="7"/>
      <c r="C4467" s="8"/>
      <c r="D4467" s="41"/>
      <c r="E4467" s="9"/>
      <c r="F4467" s="9"/>
      <c r="G4467" s="78"/>
      <c r="H4467" s="50"/>
    </row>
    <row r="4468" spans="1:8" ht="12.75">
      <c r="A4468" s="67"/>
      <c r="B4468" s="17" t="s">
        <v>1077</v>
      </c>
      <c r="C4468" s="8"/>
      <c r="D4468" s="41"/>
      <c r="E4468" s="9"/>
      <c r="F4468" s="9"/>
      <c r="G4468" s="78"/>
      <c r="H4468" s="50"/>
    </row>
    <row r="4469" spans="1:8" ht="12.75">
      <c r="A4469" s="67"/>
      <c r="B4469" s="17" t="s">
        <v>1637</v>
      </c>
      <c r="C4469" s="8"/>
      <c r="D4469" s="41"/>
      <c r="E4469" s="9"/>
      <c r="F4469" s="9"/>
      <c r="G4469" s="78"/>
      <c r="H4469" s="50"/>
    </row>
    <row r="4470" spans="1:8" ht="12.75">
      <c r="A4470" s="67"/>
      <c r="B4470" s="17"/>
      <c r="C4470" s="8"/>
      <c r="D4470" s="41"/>
      <c r="E4470" s="9"/>
      <c r="F4470" s="9"/>
      <c r="G4470" s="78"/>
      <c r="H4470" s="50"/>
    </row>
    <row r="4471" spans="1:8" ht="12.75">
      <c r="A4471" s="67"/>
      <c r="B4471" s="17" t="s">
        <v>1455</v>
      </c>
      <c r="C4471" s="8"/>
      <c r="D4471" s="41"/>
      <c r="E4471" s="9"/>
      <c r="F4471" s="9"/>
      <c r="G4471" s="78"/>
      <c r="H4471" s="50"/>
    </row>
    <row r="4472" spans="1:8" ht="12.75">
      <c r="A4472" s="67"/>
      <c r="B4472" s="7"/>
      <c r="C4472" s="8"/>
      <c r="D4472" s="41"/>
      <c r="E4472" s="9"/>
      <c r="F4472" s="9"/>
      <c r="G4472" s="78"/>
      <c r="H4472" s="50"/>
    </row>
    <row r="4473" spans="1:8" ht="12.75">
      <c r="A4473" s="67"/>
      <c r="B4473" s="15" t="s">
        <v>598</v>
      </c>
      <c r="C4473" s="8"/>
      <c r="D4473" s="41">
        <f>D4465</f>
        <v>37594770</v>
      </c>
      <c r="E4473" s="9">
        <f>E4465</f>
        <v>37333732.09</v>
      </c>
      <c r="F4473" s="9"/>
      <c r="G4473" s="78">
        <f>G4465</f>
        <v>261037.90999999884</v>
      </c>
      <c r="H4473" s="50">
        <f>H4465</f>
        <v>261037.90999999997</v>
      </c>
    </row>
    <row r="4474" spans="1:8" ht="12.75">
      <c r="A4474" s="67"/>
      <c r="B4474" s="7"/>
      <c r="C4474" s="8"/>
      <c r="D4474" s="41"/>
      <c r="E4474" s="9"/>
      <c r="F4474" s="9"/>
      <c r="G4474" s="78"/>
      <c r="H4474" s="50"/>
    </row>
    <row r="4475" spans="1:8" ht="12.75">
      <c r="A4475" s="67"/>
      <c r="B4475" s="17" t="s">
        <v>599</v>
      </c>
      <c r="C4475" s="8"/>
      <c r="D4475" s="41"/>
      <c r="E4475" s="9"/>
      <c r="F4475" s="9"/>
      <c r="G4475" s="78"/>
      <c r="H4475" s="50"/>
    </row>
    <row r="4476" spans="1:8" ht="12.75">
      <c r="A4476" s="66" t="s">
        <v>1638</v>
      </c>
      <c r="B4476" s="7" t="s">
        <v>556</v>
      </c>
      <c r="C4476" s="8">
        <v>600000</v>
      </c>
      <c r="D4476" s="41">
        <v>650000</v>
      </c>
      <c r="E4476" s="9">
        <v>649955.27</v>
      </c>
      <c r="F4476" s="46" t="str">
        <f aca="true" t="shared" si="260" ref="F4476:F4521">IF(E4476&gt;D4476,E4476-D4476," ")</f>
        <v> </v>
      </c>
      <c r="G4476" s="47">
        <f aca="true" t="shared" si="261" ref="G4476:G4521">IF(D4476&gt;E4476,D4476-E4476," ")</f>
        <v>44.72999999998137</v>
      </c>
      <c r="H4476" s="50">
        <v>44.73</v>
      </c>
    </row>
    <row r="4477" spans="1:8" ht="12.75">
      <c r="A4477" s="67" t="s">
        <v>540</v>
      </c>
      <c r="B4477" s="7" t="s">
        <v>557</v>
      </c>
      <c r="C4477" s="8">
        <v>550000</v>
      </c>
      <c r="D4477" s="41">
        <v>575000</v>
      </c>
      <c r="E4477" s="9">
        <v>561790.29</v>
      </c>
      <c r="F4477" s="46" t="str">
        <f t="shared" si="260"/>
        <v> </v>
      </c>
      <c r="G4477" s="47">
        <f t="shared" si="261"/>
        <v>13209.709999999963</v>
      </c>
      <c r="H4477" s="50">
        <v>13209.71</v>
      </c>
    </row>
    <row r="4478" spans="1:8" ht="12.75">
      <c r="A4478" s="67" t="s">
        <v>541</v>
      </c>
      <c r="B4478" s="7" t="s">
        <v>558</v>
      </c>
      <c r="C4478" s="8">
        <v>900000</v>
      </c>
      <c r="D4478" s="41">
        <v>1400000</v>
      </c>
      <c r="E4478" s="9">
        <v>1397994.21</v>
      </c>
      <c r="F4478" s="46" t="str">
        <f t="shared" si="260"/>
        <v> </v>
      </c>
      <c r="G4478" s="47">
        <f t="shared" si="261"/>
        <v>2005.7900000000373</v>
      </c>
      <c r="H4478" s="50">
        <v>2005.79</v>
      </c>
    </row>
    <row r="4479" spans="1:8" ht="12.75">
      <c r="A4479" s="67" t="s">
        <v>577</v>
      </c>
      <c r="B4479" s="7" t="s">
        <v>580</v>
      </c>
      <c r="C4479" s="8">
        <v>7000000</v>
      </c>
      <c r="D4479" s="41">
        <v>6687000</v>
      </c>
      <c r="E4479" s="9">
        <v>6388744.5</v>
      </c>
      <c r="F4479" s="46" t="str">
        <f t="shared" si="260"/>
        <v> </v>
      </c>
      <c r="G4479" s="47">
        <f t="shared" si="261"/>
        <v>298255.5</v>
      </c>
      <c r="H4479" s="50">
        <v>298255.5</v>
      </c>
    </row>
    <row r="4480" spans="1:8" ht="12.75">
      <c r="A4480" s="67" t="s">
        <v>542</v>
      </c>
      <c r="B4480" s="7" t="s">
        <v>581</v>
      </c>
      <c r="C4480" s="8">
        <v>800000</v>
      </c>
      <c r="D4480" s="41">
        <v>1100000</v>
      </c>
      <c r="E4480" s="9">
        <v>1017073.19</v>
      </c>
      <c r="F4480" s="46" t="str">
        <f t="shared" si="260"/>
        <v> </v>
      </c>
      <c r="G4480" s="47">
        <f t="shared" si="261"/>
        <v>82926.81000000006</v>
      </c>
      <c r="H4480" s="50">
        <v>82926.81</v>
      </c>
    </row>
    <row r="4481" spans="1:8" ht="12.75">
      <c r="A4481" s="67" t="s">
        <v>543</v>
      </c>
      <c r="B4481" s="7" t="s">
        <v>559</v>
      </c>
      <c r="C4481" s="8">
        <v>400000</v>
      </c>
      <c r="D4481" s="41">
        <v>400000</v>
      </c>
      <c r="E4481" s="9">
        <v>387196</v>
      </c>
      <c r="F4481" s="46" t="str">
        <f t="shared" si="260"/>
        <v> </v>
      </c>
      <c r="G4481" s="47">
        <f t="shared" si="261"/>
        <v>12804</v>
      </c>
      <c r="H4481" s="50">
        <v>12804</v>
      </c>
    </row>
    <row r="4482" spans="1:8" ht="12.75">
      <c r="A4482" s="67" t="s">
        <v>544</v>
      </c>
      <c r="B4482" s="7" t="s">
        <v>1353</v>
      </c>
      <c r="C4482" s="8">
        <v>400000</v>
      </c>
      <c r="D4482" s="41"/>
      <c r="E4482" s="9"/>
      <c r="F4482" s="46" t="str">
        <f t="shared" si="260"/>
        <v> </v>
      </c>
      <c r="G4482" s="47" t="str">
        <f t="shared" si="261"/>
        <v> </v>
      </c>
      <c r="H4482" s="50"/>
    </row>
    <row r="4483" spans="1:8" ht="12.75">
      <c r="A4483" s="67"/>
      <c r="B4483" s="7" t="s">
        <v>1382</v>
      </c>
      <c r="C4483" s="8"/>
      <c r="D4483" s="41">
        <v>460000</v>
      </c>
      <c r="E4483" s="9">
        <v>440090.67</v>
      </c>
      <c r="F4483" s="46" t="str">
        <f t="shared" si="260"/>
        <v> </v>
      </c>
      <c r="G4483" s="47">
        <f t="shared" si="261"/>
        <v>19909.330000000016</v>
      </c>
      <c r="H4483" s="50">
        <v>19909.33</v>
      </c>
    </row>
    <row r="4484" spans="1:8" ht="12.75">
      <c r="A4484" s="67" t="s">
        <v>578</v>
      </c>
      <c r="B4484" s="7" t="s">
        <v>560</v>
      </c>
      <c r="C4484" s="8">
        <v>250000</v>
      </c>
      <c r="D4484" s="41">
        <v>0</v>
      </c>
      <c r="E4484" s="9">
        <v>0</v>
      </c>
      <c r="F4484" s="46" t="str">
        <f t="shared" si="260"/>
        <v> </v>
      </c>
      <c r="G4484" s="47" t="str">
        <f t="shared" si="261"/>
        <v> </v>
      </c>
      <c r="H4484" s="50">
        <v>0</v>
      </c>
    </row>
    <row r="4485" spans="1:8" ht="12.75">
      <c r="A4485" s="67" t="s">
        <v>545</v>
      </c>
      <c r="B4485" s="7" t="s">
        <v>561</v>
      </c>
      <c r="C4485" s="8">
        <v>200000</v>
      </c>
      <c r="D4485" s="41">
        <v>350000</v>
      </c>
      <c r="E4485" s="9">
        <v>324894.45</v>
      </c>
      <c r="F4485" s="46" t="str">
        <f t="shared" si="260"/>
        <v> </v>
      </c>
      <c r="G4485" s="47">
        <f t="shared" si="261"/>
        <v>25105.54999999999</v>
      </c>
      <c r="H4485" s="50">
        <v>25105.55</v>
      </c>
    </row>
    <row r="4486" spans="1:8" ht="12.75">
      <c r="A4486" s="67" t="s">
        <v>546</v>
      </c>
      <c r="B4486" s="7" t="s">
        <v>562</v>
      </c>
      <c r="C4486" s="8">
        <v>650000</v>
      </c>
      <c r="D4486" s="41">
        <v>750000</v>
      </c>
      <c r="E4486" s="9">
        <v>737639.53</v>
      </c>
      <c r="F4486" s="46" t="str">
        <f t="shared" si="260"/>
        <v> </v>
      </c>
      <c r="G4486" s="47">
        <f t="shared" si="261"/>
        <v>12360.469999999972</v>
      </c>
      <c r="H4486" s="50">
        <v>12360.47</v>
      </c>
    </row>
    <row r="4487" spans="1:8" ht="12.75">
      <c r="A4487" s="67" t="s">
        <v>547</v>
      </c>
      <c r="B4487" s="7" t="s">
        <v>563</v>
      </c>
      <c r="C4487" s="8">
        <v>60000</v>
      </c>
      <c r="D4487" s="41">
        <v>60000</v>
      </c>
      <c r="E4487" s="9">
        <v>50731.3</v>
      </c>
      <c r="F4487" s="46" t="str">
        <f t="shared" si="260"/>
        <v> </v>
      </c>
      <c r="G4487" s="47">
        <f t="shared" si="261"/>
        <v>9268.699999999997</v>
      </c>
      <c r="H4487" s="50">
        <v>9268.7</v>
      </c>
    </row>
    <row r="4488" spans="1:8" ht="12.75">
      <c r="A4488" s="67" t="s">
        <v>548</v>
      </c>
      <c r="B4488" s="7" t="s">
        <v>564</v>
      </c>
      <c r="C4488" s="8">
        <v>300000</v>
      </c>
      <c r="D4488" s="41">
        <v>300000</v>
      </c>
      <c r="E4488" s="9">
        <v>283294.94</v>
      </c>
      <c r="F4488" s="46" t="str">
        <f t="shared" si="260"/>
        <v> </v>
      </c>
      <c r="G4488" s="47">
        <f t="shared" si="261"/>
        <v>16705.059999999998</v>
      </c>
      <c r="H4488" s="50">
        <v>16705.06</v>
      </c>
    </row>
    <row r="4489" spans="1:8" ht="12.75">
      <c r="A4489" s="67" t="s">
        <v>549</v>
      </c>
      <c r="B4489" s="7" t="s">
        <v>565</v>
      </c>
      <c r="C4489" s="8">
        <v>250000</v>
      </c>
      <c r="D4489" s="41">
        <v>257000</v>
      </c>
      <c r="E4489" s="9">
        <v>256670.2</v>
      </c>
      <c r="F4489" s="46" t="str">
        <f t="shared" si="260"/>
        <v> </v>
      </c>
      <c r="G4489" s="47">
        <f t="shared" si="261"/>
        <v>329.79999999998836</v>
      </c>
      <c r="H4489" s="50">
        <v>329.8</v>
      </c>
    </row>
    <row r="4490" spans="1:8" ht="12.75">
      <c r="A4490" s="67" t="s">
        <v>588</v>
      </c>
      <c r="B4490" s="7" t="s">
        <v>1385</v>
      </c>
      <c r="C4490" s="8">
        <v>650000</v>
      </c>
      <c r="D4490" s="41">
        <v>650000</v>
      </c>
      <c r="E4490" s="9">
        <v>612780</v>
      </c>
      <c r="F4490" s="46" t="str">
        <f t="shared" si="260"/>
        <v> </v>
      </c>
      <c r="G4490" s="47">
        <f t="shared" si="261"/>
        <v>37220</v>
      </c>
      <c r="H4490" s="50">
        <v>37220</v>
      </c>
    </row>
    <row r="4491" spans="1:8" ht="12.75">
      <c r="A4491" s="67" t="s">
        <v>1401</v>
      </c>
      <c r="B4491" s="7" t="s">
        <v>1051</v>
      </c>
      <c r="C4491" s="8">
        <v>4000000</v>
      </c>
      <c r="D4491" s="41">
        <v>2763000</v>
      </c>
      <c r="E4491" s="9">
        <v>2653915.07</v>
      </c>
      <c r="F4491" s="46" t="str">
        <f t="shared" si="260"/>
        <v> </v>
      </c>
      <c r="G4491" s="47">
        <f t="shared" si="261"/>
        <v>109084.93000000017</v>
      </c>
      <c r="H4491" s="50">
        <v>109084.93</v>
      </c>
    </row>
    <row r="4492" spans="1:8" ht="12.75">
      <c r="A4492" s="67" t="s">
        <v>1402</v>
      </c>
      <c r="B4492" s="7" t="s">
        <v>1052</v>
      </c>
      <c r="C4492" s="8">
        <v>7000000</v>
      </c>
      <c r="D4492" s="41">
        <v>8700000</v>
      </c>
      <c r="E4492" s="9">
        <v>10622467.36</v>
      </c>
      <c r="F4492" s="46">
        <f t="shared" si="260"/>
        <v>1922467.3599999994</v>
      </c>
      <c r="G4492" s="47" t="str">
        <f t="shared" si="261"/>
        <v> </v>
      </c>
      <c r="H4492" s="50">
        <v>-1922467.36</v>
      </c>
    </row>
    <row r="4493" spans="1:8" ht="12.75">
      <c r="A4493" s="67" t="s">
        <v>552</v>
      </c>
      <c r="B4493" s="7" t="s">
        <v>582</v>
      </c>
      <c r="C4493" s="8">
        <v>70000</v>
      </c>
      <c r="D4493" s="41">
        <v>145000</v>
      </c>
      <c r="E4493" s="9">
        <v>129901.25</v>
      </c>
      <c r="F4493" s="46" t="str">
        <f t="shared" si="260"/>
        <v> </v>
      </c>
      <c r="G4493" s="47">
        <f t="shared" si="261"/>
        <v>15098.75</v>
      </c>
      <c r="H4493" s="50">
        <v>15098.75</v>
      </c>
    </row>
    <row r="4494" spans="1:8" ht="12.75">
      <c r="A4494" s="67" t="s">
        <v>553</v>
      </c>
      <c r="B4494" s="7" t="s">
        <v>568</v>
      </c>
      <c r="C4494" s="8">
        <v>800000</v>
      </c>
      <c r="D4494" s="41">
        <v>800000</v>
      </c>
      <c r="E4494" s="9">
        <v>792147.24</v>
      </c>
      <c r="F4494" s="46" t="str">
        <f t="shared" si="260"/>
        <v> </v>
      </c>
      <c r="G4494" s="47">
        <f t="shared" si="261"/>
        <v>7852.760000000009</v>
      </c>
      <c r="H4494" s="50">
        <v>7852.76</v>
      </c>
    </row>
    <row r="4495" spans="1:8" ht="12.75">
      <c r="A4495" s="67" t="s">
        <v>1327</v>
      </c>
      <c r="B4495" s="7" t="s">
        <v>1347</v>
      </c>
      <c r="C4495" s="8">
        <v>1020000</v>
      </c>
      <c r="D4495" s="41">
        <v>670000</v>
      </c>
      <c r="E4495" s="9">
        <v>605000</v>
      </c>
      <c r="F4495" s="46" t="str">
        <f t="shared" si="260"/>
        <v> </v>
      </c>
      <c r="G4495" s="47">
        <f t="shared" si="261"/>
        <v>65000</v>
      </c>
      <c r="H4495" s="50">
        <v>65000</v>
      </c>
    </row>
    <row r="4496" spans="1:8" ht="12.75">
      <c r="A4496" s="67" t="s">
        <v>1032</v>
      </c>
      <c r="B4496" s="7" t="s">
        <v>1054</v>
      </c>
      <c r="C4496" s="8">
        <v>200000</v>
      </c>
      <c r="D4496" s="41"/>
      <c r="E4496" s="9"/>
      <c r="F4496" s="46" t="str">
        <f t="shared" si="260"/>
        <v> </v>
      </c>
      <c r="G4496" s="47" t="str">
        <f t="shared" si="261"/>
        <v> </v>
      </c>
      <c r="H4496" s="50"/>
    </row>
    <row r="4497" spans="1:8" ht="12.75">
      <c r="A4497" s="67"/>
      <c r="B4497" s="7" t="s">
        <v>1053</v>
      </c>
      <c r="C4497" s="8"/>
      <c r="D4497" s="41">
        <v>200000</v>
      </c>
      <c r="E4497" s="9">
        <v>195260.56</v>
      </c>
      <c r="F4497" s="46" t="str">
        <f t="shared" si="260"/>
        <v> </v>
      </c>
      <c r="G4497" s="47">
        <f t="shared" si="261"/>
        <v>4739.440000000002</v>
      </c>
      <c r="H4497" s="50">
        <v>4739.44</v>
      </c>
    </row>
    <row r="4498" spans="1:8" ht="12.75">
      <c r="A4498" s="67" t="s">
        <v>1033</v>
      </c>
      <c r="B4498" s="7" t="s">
        <v>1640</v>
      </c>
      <c r="C4498" s="8">
        <v>50000</v>
      </c>
      <c r="D4498" s="41"/>
      <c r="E4498" s="9"/>
      <c r="F4498" s="46" t="str">
        <f t="shared" si="260"/>
        <v> </v>
      </c>
      <c r="G4498" s="47" t="str">
        <f t="shared" si="261"/>
        <v> </v>
      </c>
      <c r="H4498" s="50"/>
    </row>
    <row r="4499" spans="1:8" ht="12.75">
      <c r="A4499" s="67"/>
      <c r="B4499" s="7" t="s">
        <v>1639</v>
      </c>
      <c r="C4499" s="8"/>
      <c r="D4499" s="41">
        <v>50000</v>
      </c>
      <c r="E4499" s="9">
        <v>50000</v>
      </c>
      <c r="F4499" s="46" t="str">
        <f t="shared" si="260"/>
        <v> </v>
      </c>
      <c r="G4499" s="47" t="str">
        <f t="shared" si="261"/>
        <v> </v>
      </c>
      <c r="H4499" s="50">
        <v>0</v>
      </c>
    </row>
    <row r="4500" spans="1:8" ht="12.75">
      <c r="A4500" s="67" t="s">
        <v>1034</v>
      </c>
      <c r="B4500" s="7" t="s">
        <v>1055</v>
      </c>
      <c r="C4500" s="8">
        <v>300000</v>
      </c>
      <c r="D4500" s="41">
        <v>338000</v>
      </c>
      <c r="E4500" s="9">
        <v>336547</v>
      </c>
      <c r="F4500" s="46" t="str">
        <f t="shared" si="260"/>
        <v> </v>
      </c>
      <c r="G4500" s="47">
        <f t="shared" si="261"/>
        <v>1453</v>
      </c>
      <c r="H4500" s="50">
        <v>1453</v>
      </c>
    </row>
    <row r="4501" spans="1:8" ht="12.75">
      <c r="A4501" s="67" t="s">
        <v>1035</v>
      </c>
      <c r="B4501" s="7" t="s">
        <v>1056</v>
      </c>
      <c r="C4501" s="8">
        <v>2500000</v>
      </c>
      <c r="D4501" s="41">
        <v>2500000</v>
      </c>
      <c r="E4501" s="9">
        <v>3900000</v>
      </c>
      <c r="F4501" s="46">
        <f t="shared" si="260"/>
        <v>1400000</v>
      </c>
      <c r="G4501" s="47" t="str">
        <f t="shared" si="261"/>
        <v> </v>
      </c>
      <c r="H4501" s="50">
        <v>-1400000</v>
      </c>
    </row>
    <row r="4502" spans="1:8" ht="12.75">
      <c r="A4502" s="67" t="s">
        <v>1036</v>
      </c>
      <c r="B4502" s="7" t="s">
        <v>1057</v>
      </c>
      <c r="C4502" s="8">
        <v>18200000</v>
      </c>
      <c r="D4502" s="41">
        <v>18461600</v>
      </c>
      <c r="E4502" s="9">
        <v>19006600</v>
      </c>
      <c r="F4502" s="46">
        <f t="shared" si="260"/>
        <v>545000</v>
      </c>
      <c r="G4502" s="47" t="str">
        <f t="shared" si="261"/>
        <v> </v>
      </c>
      <c r="H4502" s="50">
        <v>-545000</v>
      </c>
    </row>
    <row r="4503" spans="1:8" ht="12.75">
      <c r="A4503" s="67" t="s">
        <v>1037</v>
      </c>
      <c r="B4503" s="7" t="s">
        <v>1059</v>
      </c>
      <c r="C4503" s="8">
        <v>1000000</v>
      </c>
      <c r="D4503" s="41"/>
      <c r="E4503" s="9"/>
      <c r="F4503" s="46" t="str">
        <f t="shared" si="260"/>
        <v> </v>
      </c>
      <c r="G4503" s="47" t="str">
        <f t="shared" si="261"/>
        <v> </v>
      </c>
      <c r="H4503" s="50"/>
    </row>
    <row r="4504" spans="1:8" ht="12.75">
      <c r="A4504" s="67"/>
      <c r="B4504" s="7" t="s">
        <v>1058</v>
      </c>
      <c r="C4504" s="8"/>
      <c r="D4504" s="41">
        <v>500000</v>
      </c>
      <c r="E4504" s="9">
        <v>500000</v>
      </c>
      <c r="F4504" s="46" t="str">
        <f t="shared" si="260"/>
        <v> </v>
      </c>
      <c r="G4504" s="47" t="str">
        <f t="shared" si="261"/>
        <v> </v>
      </c>
      <c r="H4504" s="50">
        <v>0</v>
      </c>
    </row>
    <row r="4505" spans="1:8" ht="12.75">
      <c r="A4505" s="67" t="s">
        <v>1038</v>
      </c>
      <c r="B4505" s="7" t="s">
        <v>1060</v>
      </c>
      <c r="C4505" s="8">
        <v>4280000</v>
      </c>
      <c r="D4505" s="41">
        <v>4080000</v>
      </c>
      <c r="E4505" s="9">
        <v>4080000</v>
      </c>
      <c r="F4505" s="46" t="str">
        <f t="shared" si="260"/>
        <v> </v>
      </c>
      <c r="G4505" s="47" t="str">
        <f t="shared" si="261"/>
        <v> </v>
      </c>
      <c r="H4505" s="50">
        <v>0</v>
      </c>
    </row>
    <row r="4506" spans="1:8" ht="12.75">
      <c r="A4506" s="67" t="s">
        <v>1039</v>
      </c>
      <c r="B4506" s="7" t="s">
        <v>409</v>
      </c>
      <c r="C4506" s="8">
        <v>75000</v>
      </c>
      <c r="D4506" s="41"/>
      <c r="E4506" s="9"/>
      <c r="F4506" s="46" t="str">
        <f t="shared" si="260"/>
        <v> </v>
      </c>
      <c r="G4506" s="47" t="str">
        <f t="shared" si="261"/>
        <v> </v>
      </c>
      <c r="H4506" s="50"/>
    </row>
    <row r="4507" spans="1:8" ht="12.75">
      <c r="A4507" s="67"/>
      <c r="B4507" s="7" t="s">
        <v>408</v>
      </c>
      <c r="C4507" s="8"/>
      <c r="D4507" s="41">
        <v>75000</v>
      </c>
      <c r="E4507" s="9">
        <v>75000</v>
      </c>
      <c r="F4507" s="46" t="str">
        <f t="shared" si="260"/>
        <v> </v>
      </c>
      <c r="G4507" s="47" t="str">
        <f t="shared" si="261"/>
        <v> </v>
      </c>
      <c r="H4507" s="50">
        <v>0</v>
      </c>
    </row>
    <row r="4508" spans="1:8" ht="12.75">
      <c r="A4508" s="67" t="s">
        <v>1040</v>
      </c>
      <c r="B4508" s="7" t="s">
        <v>410</v>
      </c>
      <c r="C4508" s="8">
        <v>800000</v>
      </c>
      <c r="D4508" s="41">
        <v>800000</v>
      </c>
      <c r="E4508" s="9">
        <v>800000</v>
      </c>
      <c r="F4508" s="46" t="str">
        <f t="shared" si="260"/>
        <v> </v>
      </c>
      <c r="G4508" s="47" t="str">
        <f t="shared" si="261"/>
        <v> </v>
      </c>
      <c r="H4508" s="50">
        <v>0</v>
      </c>
    </row>
    <row r="4509" spans="1:8" ht="12.75">
      <c r="A4509" s="67" t="s">
        <v>1041</v>
      </c>
      <c r="B4509" s="7" t="s">
        <v>411</v>
      </c>
      <c r="C4509" s="8">
        <v>9800000</v>
      </c>
      <c r="D4509" s="41">
        <v>9800000</v>
      </c>
      <c r="E4509" s="9">
        <v>11146883</v>
      </c>
      <c r="F4509" s="46">
        <f t="shared" si="260"/>
        <v>1346883</v>
      </c>
      <c r="G4509" s="47" t="str">
        <f t="shared" si="261"/>
        <v> </v>
      </c>
      <c r="H4509" s="50">
        <v>-1346883</v>
      </c>
    </row>
    <row r="4510" spans="1:8" ht="12.75">
      <c r="A4510" s="67" t="s">
        <v>1042</v>
      </c>
      <c r="B4510" s="7" t="s">
        <v>412</v>
      </c>
      <c r="C4510" s="8">
        <v>200000</v>
      </c>
      <c r="D4510" s="41">
        <v>200000</v>
      </c>
      <c r="E4510" s="9">
        <v>849170</v>
      </c>
      <c r="F4510" s="46">
        <f t="shared" si="260"/>
        <v>649170</v>
      </c>
      <c r="G4510" s="47" t="str">
        <f t="shared" si="261"/>
        <v> </v>
      </c>
      <c r="H4510" s="50">
        <v>-649170</v>
      </c>
    </row>
    <row r="4511" spans="1:8" ht="12.75">
      <c r="A4511" s="67" t="s">
        <v>1043</v>
      </c>
      <c r="B4511" s="7" t="s">
        <v>413</v>
      </c>
      <c r="C4511" s="8">
        <v>500000</v>
      </c>
      <c r="D4511" s="41">
        <v>500000</v>
      </c>
      <c r="E4511" s="9">
        <v>500000</v>
      </c>
      <c r="F4511" s="46" t="str">
        <f t="shared" si="260"/>
        <v> </v>
      </c>
      <c r="G4511" s="47" t="str">
        <f t="shared" si="261"/>
        <v> </v>
      </c>
      <c r="H4511" s="50">
        <v>0</v>
      </c>
    </row>
    <row r="4512" spans="1:8" ht="12.75">
      <c r="A4512" s="67" t="s">
        <v>1044</v>
      </c>
      <c r="B4512" s="7" t="s">
        <v>407</v>
      </c>
      <c r="C4512" s="8">
        <v>0</v>
      </c>
      <c r="D4512" s="41"/>
      <c r="E4512" s="9"/>
      <c r="F4512" s="46" t="str">
        <f t="shared" si="260"/>
        <v> </v>
      </c>
      <c r="G4512" s="47" t="str">
        <f t="shared" si="261"/>
        <v> </v>
      </c>
      <c r="H4512" s="50"/>
    </row>
    <row r="4513" spans="1:8" ht="12.75">
      <c r="A4513" s="67"/>
      <c r="B4513" s="7" t="s">
        <v>414</v>
      </c>
      <c r="C4513" s="8"/>
      <c r="D4513" s="41">
        <v>0</v>
      </c>
      <c r="E4513" s="9">
        <v>100000</v>
      </c>
      <c r="F4513" s="46">
        <f t="shared" si="260"/>
        <v>100000</v>
      </c>
      <c r="G4513" s="47" t="str">
        <f t="shared" si="261"/>
        <v> </v>
      </c>
      <c r="H4513" s="50">
        <v>-100000</v>
      </c>
    </row>
    <row r="4514" spans="1:8" ht="12.75">
      <c r="A4514" s="67" t="s">
        <v>591</v>
      </c>
      <c r="B4514" s="7" t="s">
        <v>416</v>
      </c>
      <c r="C4514" s="8">
        <v>1000000</v>
      </c>
      <c r="D4514" s="41">
        <v>1000000</v>
      </c>
      <c r="E4514" s="9">
        <v>1000000</v>
      </c>
      <c r="F4514" s="46" t="str">
        <f t="shared" si="260"/>
        <v> </v>
      </c>
      <c r="G4514" s="47" t="str">
        <f t="shared" si="261"/>
        <v> </v>
      </c>
      <c r="H4514" s="50">
        <v>0</v>
      </c>
    </row>
    <row r="4515" spans="1:8" ht="12.75">
      <c r="A4515" s="67"/>
      <c r="B4515" s="7" t="s">
        <v>415</v>
      </c>
      <c r="C4515" s="8"/>
      <c r="D4515" s="41"/>
      <c r="E4515" s="9"/>
      <c r="F4515" s="46" t="str">
        <f t="shared" si="260"/>
        <v> </v>
      </c>
      <c r="G4515" s="47" t="str">
        <f t="shared" si="261"/>
        <v> </v>
      </c>
      <c r="H4515" s="50"/>
    </row>
    <row r="4516" spans="1:8" ht="12.75">
      <c r="A4516" s="67" t="s">
        <v>1045</v>
      </c>
      <c r="B4516" s="7" t="s">
        <v>417</v>
      </c>
      <c r="C4516" s="8">
        <v>2200000</v>
      </c>
      <c r="D4516" s="41">
        <v>2200000</v>
      </c>
      <c r="E4516" s="9">
        <v>2200000</v>
      </c>
      <c r="F4516" s="46" t="str">
        <f t="shared" si="260"/>
        <v> </v>
      </c>
      <c r="G4516" s="47" t="str">
        <f t="shared" si="261"/>
        <v> </v>
      </c>
      <c r="H4516" s="50">
        <v>0</v>
      </c>
    </row>
    <row r="4517" spans="1:8" ht="12.75">
      <c r="A4517" s="67" t="s">
        <v>1046</v>
      </c>
      <c r="B4517" s="7" t="s">
        <v>418</v>
      </c>
      <c r="C4517" s="8">
        <v>12800000</v>
      </c>
      <c r="D4517" s="41">
        <v>12800000</v>
      </c>
      <c r="E4517" s="9">
        <v>13546000</v>
      </c>
      <c r="F4517" s="46">
        <f t="shared" si="260"/>
        <v>746000</v>
      </c>
      <c r="G4517" s="47" t="str">
        <f t="shared" si="261"/>
        <v> </v>
      </c>
      <c r="H4517" s="50">
        <v>-746000</v>
      </c>
    </row>
    <row r="4518" spans="1:8" ht="12.75">
      <c r="A4518" s="67" t="s">
        <v>1047</v>
      </c>
      <c r="B4518" s="7" t="s">
        <v>420</v>
      </c>
      <c r="C4518" s="8">
        <v>1500000</v>
      </c>
      <c r="D4518" s="41">
        <v>1500000</v>
      </c>
      <c r="E4518" s="9">
        <v>1500000</v>
      </c>
      <c r="F4518" s="46" t="str">
        <f t="shared" si="260"/>
        <v> </v>
      </c>
      <c r="G4518" s="47" t="str">
        <f t="shared" si="261"/>
        <v> </v>
      </c>
      <c r="H4518" s="50">
        <v>0</v>
      </c>
    </row>
    <row r="4519" spans="1:8" ht="12.75">
      <c r="A4519" s="67"/>
      <c r="B4519" s="7" t="s">
        <v>419</v>
      </c>
      <c r="C4519" s="8"/>
      <c r="D4519" s="41"/>
      <c r="E4519" s="9"/>
      <c r="F4519" s="46" t="str">
        <f t="shared" si="260"/>
        <v> </v>
      </c>
      <c r="G4519" s="47" t="str">
        <f t="shared" si="261"/>
        <v> </v>
      </c>
      <c r="H4519" s="50"/>
    </row>
    <row r="4520" spans="1:8" ht="12.75">
      <c r="A4520" s="67" t="s">
        <v>1048</v>
      </c>
      <c r="B4520" s="7" t="s">
        <v>421</v>
      </c>
      <c r="C4520" s="8">
        <v>320000</v>
      </c>
      <c r="D4520" s="41">
        <v>320000</v>
      </c>
      <c r="E4520" s="9">
        <v>320000</v>
      </c>
      <c r="F4520" s="46" t="str">
        <f t="shared" si="260"/>
        <v> </v>
      </c>
      <c r="G4520" s="47" t="str">
        <f t="shared" si="261"/>
        <v> </v>
      </c>
      <c r="H4520" s="50">
        <v>0</v>
      </c>
    </row>
    <row r="4521" spans="1:8" ht="12.75">
      <c r="A4521" s="67" t="s">
        <v>1049</v>
      </c>
      <c r="B4521" s="7" t="s">
        <v>422</v>
      </c>
      <c r="C4521" s="8">
        <v>2615000</v>
      </c>
      <c r="D4521" s="41">
        <v>2615000</v>
      </c>
      <c r="E4521" s="9">
        <v>2615000</v>
      </c>
      <c r="F4521" s="46" t="str">
        <f t="shared" si="260"/>
        <v> </v>
      </c>
      <c r="G4521" s="47" t="str">
        <f t="shared" si="261"/>
        <v> </v>
      </c>
      <c r="H4521" s="50">
        <v>0</v>
      </c>
    </row>
    <row r="4522" spans="1:8" ht="12.75">
      <c r="A4522" s="67"/>
      <c r="B4522" s="15" t="s">
        <v>601</v>
      </c>
      <c r="C4522" s="8"/>
      <c r="D4522" s="44">
        <f>SUM(D4473:D4521)</f>
        <v>122251370</v>
      </c>
      <c r="E4522" s="22">
        <f>SUM(E4473:E4521)</f>
        <v>127966478.12</v>
      </c>
      <c r="F4522" s="22">
        <f>SUM(F4473:F4521)</f>
        <v>6709520.359999999</v>
      </c>
      <c r="G4522" s="61">
        <f>SUM(G4473:G4521)</f>
        <v>994412.2399999991</v>
      </c>
      <c r="H4522" s="50">
        <f>SUM(H4473:H4521)</f>
        <v>-5715108.12</v>
      </c>
    </row>
    <row r="4523" spans="1:8" ht="12.75">
      <c r="A4523" s="27"/>
      <c r="B4523" s="3"/>
      <c r="C4523" s="1"/>
      <c r="D4523" s="45"/>
      <c r="E4523" s="4"/>
      <c r="F4523" s="4"/>
      <c r="G4523" s="4"/>
      <c r="H4523" s="50"/>
    </row>
    <row r="4524" spans="1:8" ht="12.75">
      <c r="A4524" s="67"/>
      <c r="B4524" s="17" t="s">
        <v>1077</v>
      </c>
      <c r="C4524" s="8"/>
      <c r="D4524" s="41"/>
      <c r="E4524" s="9"/>
      <c r="F4524" s="9"/>
      <c r="G4524" s="78"/>
      <c r="H4524" s="50"/>
    </row>
    <row r="4525" spans="1:8" ht="12.75">
      <c r="A4525" s="67"/>
      <c r="B4525" s="17" t="s">
        <v>1637</v>
      </c>
      <c r="C4525" s="8"/>
      <c r="D4525" s="41"/>
      <c r="E4525" s="9"/>
      <c r="F4525" s="9"/>
      <c r="G4525" s="78"/>
      <c r="H4525" s="50"/>
    </row>
    <row r="4526" spans="1:8" ht="7.5" customHeight="1">
      <c r="A4526" s="67"/>
      <c r="B4526" s="17"/>
      <c r="C4526" s="8"/>
      <c r="D4526" s="41"/>
      <c r="E4526" s="9"/>
      <c r="F4526" s="9"/>
      <c r="G4526" s="78"/>
      <c r="H4526" s="50"/>
    </row>
    <row r="4527" spans="1:8" ht="12.75">
      <c r="A4527" s="67"/>
      <c r="B4527" s="17" t="s">
        <v>1455</v>
      </c>
      <c r="C4527" s="8"/>
      <c r="D4527" s="41"/>
      <c r="E4527" s="9"/>
      <c r="F4527" s="9"/>
      <c r="G4527" s="78"/>
      <c r="H4527" s="50"/>
    </row>
    <row r="4528" spans="1:8" ht="7.5" customHeight="1">
      <c r="A4528" s="67"/>
      <c r="B4528" s="7"/>
      <c r="C4528" s="8"/>
      <c r="D4528" s="41"/>
      <c r="E4528" s="9"/>
      <c r="F4528" s="9"/>
      <c r="G4528" s="78"/>
      <c r="H4528" s="50"/>
    </row>
    <row r="4529" spans="1:8" ht="12.75">
      <c r="A4529" s="67"/>
      <c r="B4529" s="15" t="s">
        <v>598</v>
      </c>
      <c r="C4529" s="8"/>
      <c r="D4529" s="41">
        <f>D4522</f>
        <v>122251370</v>
      </c>
      <c r="E4529" s="9">
        <f>E4522</f>
        <v>127966478.12</v>
      </c>
      <c r="F4529" s="9">
        <f>F4522</f>
        <v>6709520.359999999</v>
      </c>
      <c r="G4529" s="78">
        <f>G4522</f>
        <v>994412.2399999991</v>
      </c>
      <c r="H4529" s="50">
        <f>H4522</f>
        <v>-5715108.12</v>
      </c>
    </row>
    <row r="4530" spans="1:8" ht="7.5" customHeight="1">
      <c r="A4530" s="67"/>
      <c r="B4530" s="7"/>
      <c r="C4530" s="8"/>
      <c r="D4530" s="41"/>
      <c r="E4530" s="9"/>
      <c r="F4530" s="9"/>
      <c r="G4530" s="78"/>
      <c r="H4530" s="50"/>
    </row>
    <row r="4531" spans="1:8" ht="12.75">
      <c r="A4531" s="67"/>
      <c r="B4531" s="17" t="s">
        <v>599</v>
      </c>
      <c r="C4531" s="8"/>
      <c r="D4531" s="41"/>
      <c r="E4531" s="9"/>
      <c r="F4531" s="9"/>
      <c r="G4531" s="78"/>
      <c r="H4531" s="50"/>
    </row>
    <row r="4532" spans="1:8" ht="12.75">
      <c r="A4532" s="66" t="s">
        <v>1642</v>
      </c>
      <c r="B4532" s="7" t="s">
        <v>423</v>
      </c>
      <c r="C4532" s="8">
        <v>1575000</v>
      </c>
      <c r="D4532" s="41">
        <v>1875000</v>
      </c>
      <c r="E4532" s="9">
        <v>1875000</v>
      </c>
      <c r="F4532" s="46" t="str">
        <f>IF(E4532&gt;D4532,E4532-D4532," ")</f>
        <v> </v>
      </c>
      <c r="G4532" s="47" t="str">
        <f>IF(D4532&gt;E4532,D4532-E4532," ")</f>
        <v> </v>
      </c>
      <c r="H4532" s="50">
        <v>0</v>
      </c>
    </row>
    <row r="4533" spans="1:8" ht="12.75">
      <c r="A4533" s="67" t="s">
        <v>592</v>
      </c>
      <c r="B4533" s="7" t="s">
        <v>1340</v>
      </c>
      <c r="C4533" s="8">
        <v>80000</v>
      </c>
      <c r="D4533" s="41"/>
      <c r="E4533" s="9"/>
      <c r="F4533" s="46" t="str">
        <f>IF(E4533&gt;D4533,E4533-D4533," ")</f>
        <v> </v>
      </c>
      <c r="G4533" s="47" t="str">
        <f>IF(D4533&gt;E4533,D4533-E4533," ")</f>
        <v> </v>
      </c>
      <c r="H4533" s="50"/>
    </row>
    <row r="4534" spans="1:8" ht="12.75">
      <c r="A4534" s="66"/>
      <c r="B4534" s="7" t="s">
        <v>987</v>
      </c>
      <c r="C4534" s="8"/>
      <c r="D4534" s="41">
        <v>13400</v>
      </c>
      <c r="E4534" s="9">
        <v>0</v>
      </c>
      <c r="F4534" s="46" t="str">
        <f>IF(E4534&gt;D4534,E4534-D4534," ")</f>
        <v> </v>
      </c>
      <c r="G4534" s="47">
        <f>IF(D4534&gt;E4534,D4534-E4534," ")</f>
        <v>13400</v>
      </c>
      <c r="H4534" s="50">
        <v>13400</v>
      </c>
    </row>
    <row r="4535" spans="1:8" ht="12.75">
      <c r="A4535" s="67" t="s">
        <v>1050</v>
      </c>
      <c r="B4535" s="7" t="s">
        <v>917</v>
      </c>
      <c r="C4535" s="8">
        <v>100000</v>
      </c>
      <c r="D4535" s="41"/>
      <c r="E4535" s="9"/>
      <c r="F4535" s="46" t="str">
        <f>IF(E4535&gt;D4535,E4535-D4535," ")</f>
        <v> </v>
      </c>
      <c r="G4535" s="47" t="str">
        <f>IF(D4535&gt;E4535,D4535-E4535," ")</f>
        <v> </v>
      </c>
      <c r="H4535" s="50"/>
    </row>
    <row r="4536" spans="1:8" ht="12.75">
      <c r="A4536" s="66"/>
      <c r="B4536" s="7" t="s">
        <v>484</v>
      </c>
      <c r="C4536" s="8"/>
      <c r="D4536" s="41">
        <v>0</v>
      </c>
      <c r="E4536" s="9">
        <v>0</v>
      </c>
      <c r="F4536" s="46" t="str">
        <f>IF(E4536&gt;D4536,E4536-D4536," ")</f>
        <v> </v>
      </c>
      <c r="G4536" s="47" t="str">
        <f>IF(D4536&gt;E4536,D4536-E4536," ")</f>
        <v> </v>
      </c>
      <c r="H4536" s="50">
        <v>0</v>
      </c>
    </row>
    <row r="4537" spans="1:9" ht="12.75">
      <c r="A4537" s="66"/>
      <c r="B4537" s="14" t="s">
        <v>439</v>
      </c>
      <c r="C4537" s="8">
        <v>124139770</v>
      </c>
      <c r="D4537" s="44">
        <f>SUM(D4529:D4536)</f>
        <v>124139770</v>
      </c>
      <c r="E4537" s="22">
        <f>SUM(E4529:E4536)</f>
        <v>129841478.12</v>
      </c>
      <c r="F4537" s="22">
        <f>SUM(F4529:F4536)</f>
        <v>6709520.359999999</v>
      </c>
      <c r="G4537" s="61">
        <f>SUM(G4529:G4536)</f>
        <v>1007812.2399999991</v>
      </c>
      <c r="H4537" s="73">
        <f>SUM(H4529:H4536)</f>
        <v>-5701708.12</v>
      </c>
      <c r="I4537" s="9">
        <v>129841478.12</v>
      </c>
    </row>
    <row r="4538" spans="1:8" ht="12.75">
      <c r="A4538" s="66"/>
      <c r="B4538" s="7"/>
      <c r="C4538" s="8"/>
      <c r="D4538" s="41"/>
      <c r="E4538" s="9"/>
      <c r="F4538" s="9"/>
      <c r="G4538" s="78"/>
      <c r="H4538" s="50"/>
    </row>
    <row r="4539" spans="1:8" ht="12.75">
      <c r="A4539" s="66"/>
      <c r="B4539" s="17" t="s">
        <v>1079</v>
      </c>
      <c r="C4539" s="8"/>
      <c r="D4539" s="41"/>
      <c r="E4539" s="9"/>
      <c r="F4539" s="9"/>
      <c r="G4539" s="78"/>
      <c r="H4539" s="50"/>
    </row>
    <row r="4540" spans="1:8" ht="12.75">
      <c r="A4540" s="66"/>
      <c r="B4540" s="17"/>
      <c r="C4540" s="8"/>
      <c r="D4540" s="41"/>
      <c r="E4540" s="9"/>
      <c r="F4540" s="9"/>
      <c r="G4540" s="78"/>
      <c r="H4540" s="50"/>
    </row>
    <row r="4541" spans="1:8" ht="12.75">
      <c r="A4541" s="66"/>
      <c r="B4541" s="17" t="s">
        <v>1263</v>
      </c>
      <c r="C4541" s="8"/>
      <c r="D4541" s="41"/>
      <c r="E4541" s="9"/>
      <c r="F4541" s="9"/>
      <c r="G4541" s="78"/>
      <c r="H4541" s="50"/>
    </row>
    <row r="4542" spans="1:8" ht="12.75">
      <c r="A4542" s="66" t="s">
        <v>1087</v>
      </c>
      <c r="B4542" s="7" t="s">
        <v>534</v>
      </c>
      <c r="C4542" s="8">
        <v>230</v>
      </c>
      <c r="D4542" s="41">
        <v>230</v>
      </c>
      <c r="E4542" s="9">
        <v>0</v>
      </c>
      <c r="F4542" s="46" t="str">
        <f>IF(E4542&gt;D4542,E4542-D4542," ")</f>
        <v> </v>
      </c>
      <c r="G4542" s="47">
        <f>IF(D4542&gt;E4542,D4542-E4542," ")</f>
        <v>230</v>
      </c>
      <c r="H4542" s="50">
        <v>230</v>
      </c>
    </row>
    <row r="4543" spans="1:8" ht="7.5" customHeight="1">
      <c r="A4543" s="66"/>
      <c r="B4543" s="7"/>
      <c r="C4543" s="8"/>
      <c r="D4543" s="41"/>
      <c r="E4543" s="9"/>
      <c r="F4543" s="9"/>
      <c r="G4543" s="78"/>
      <c r="H4543" s="50"/>
    </row>
    <row r="4544" spans="1:8" ht="12.75">
      <c r="A4544" s="66"/>
      <c r="B4544" s="14" t="s">
        <v>1088</v>
      </c>
      <c r="C4544" s="8">
        <v>230</v>
      </c>
      <c r="D4544" s="44">
        <v>230</v>
      </c>
      <c r="E4544" s="22">
        <v>0</v>
      </c>
      <c r="F4544" s="22"/>
      <c r="G4544" s="61">
        <v>230</v>
      </c>
      <c r="H4544" s="73">
        <v>230</v>
      </c>
    </row>
    <row r="4545" spans="1:8" ht="12.75">
      <c r="A4545" s="66"/>
      <c r="B4545" s="14" t="s">
        <v>1089</v>
      </c>
      <c r="C4545" s="8"/>
      <c r="D4545" s="42"/>
      <c r="E4545" s="23"/>
      <c r="F4545" s="23"/>
      <c r="G4545" s="79"/>
      <c r="H4545" s="71"/>
    </row>
    <row r="4546" spans="1:8" ht="12.75">
      <c r="A4546" s="66"/>
      <c r="B4546" s="14" t="s">
        <v>1090</v>
      </c>
      <c r="C4546" s="8"/>
      <c r="D4546" s="43">
        <f>D4537+D4544</f>
        <v>124140000</v>
      </c>
      <c r="E4546" s="21">
        <f>E4537+E4544</f>
        <v>129841478.12</v>
      </c>
      <c r="F4546" s="21">
        <f>F4537+F4544</f>
        <v>6709520.359999999</v>
      </c>
      <c r="G4546" s="80">
        <f>G4537+G4544</f>
        <v>1008042.2399999991</v>
      </c>
      <c r="H4546" s="72">
        <f>H4537+H4544</f>
        <v>-5701478.12</v>
      </c>
    </row>
    <row r="4547" spans="1:8" ht="12.75">
      <c r="A4547" s="66"/>
      <c r="B4547" s="15" t="s">
        <v>460</v>
      </c>
      <c r="C4547" s="8"/>
      <c r="D4547" s="41"/>
      <c r="E4547" s="9"/>
      <c r="F4547" s="83">
        <f>IF(E4546&gt;D4546,E4546-D4546," ")</f>
        <v>5701478.120000005</v>
      </c>
      <c r="G4547" s="57" t="str">
        <f>IF(D4546&gt;E4546,D4546-E4546," ")</f>
        <v> </v>
      </c>
      <c r="H4547" s="50">
        <f>F4546-G4546</f>
        <v>5701478.12</v>
      </c>
    </row>
    <row r="4548" spans="1:8" ht="12.75">
      <c r="A4548" s="66"/>
      <c r="B4548" s="7"/>
      <c r="C4548" s="8"/>
      <c r="D4548" s="41"/>
      <c r="E4548" s="9"/>
      <c r="F4548" s="9"/>
      <c r="G4548" s="78"/>
      <c r="H4548" s="50"/>
    </row>
    <row r="4549" spans="1:8" ht="12.75">
      <c r="A4549" s="66"/>
      <c r="B4549" s="17" t="s">
        <v>518</v>
      </c>
      <c r="C4549" s="8"/>
      <c r="D4549" s="41"/>
      <c r="E4549" s="9"/>
      <c r="F4549" s="9"/>
      <c r="G4549" s="78"/>
      <c r="H4549" s="50"/>
    </row>
    <row r="4550" spans="1:8" ht="7.5" customHeight="1">
      <c r="A4550" s="66"/>
      <c r="B4550" s="17"/>
      <c r="C4550" s="8"/>
      <c r="D4550" s="41"/>
      <c r="E4550" s="9"/>
      <c r="F4550" s="9"/>
      <c r="G4550" s="78"/>
      <c r="H4550" s="50"/>
    </row>
    <row r="4551" spans="1:8" ht="12.75">
      <c r="A4551" s="66"/>
      <c r="B4551" s="17" t="s">
        <v>1263</v>
      </c>
      <c r="C4551" s="8"/>
      <c r="D4551" s="41"/>
      <c r="E4551" s="9"/>
      <c r="F4551" s="9"/>
      <c r="G4551" s="78"/>
      <c r="H4551" s="50"/>
    </row>
    <row r="4552" spans="1:8" ht="12.75">
      <c r="A4552" s="66" t="s">
        <v>1091</v>
      </c>
      <c r="B4552" s="7" t="s">
        <v>534</v>
      </c>
      <c r="C4552" s="8">
        <v>4740000</v>
      </c>
      <c r="D4552" s="41">
        <v>4975000</v>
      </c>
      <c r="E4552" s="9">
        <v>4961524.03</v>
      </c>
      <c r="F4552" s="46" t="str">
        <f>IF(E4552&gt;D4552,E4552-D4552," ")</f>
        <v> </v>
      </c>
      <c r="G4552" s="47">
        <f>IF(D4552&gt;E4552,D4552-E4552," ")</f>
        <v>13475.96999999974</v>
      </c>
      <c r="H4552" s="50">
        <v>13475.97</v>
      </c>
    </row>
    <row r="4553" spans="1:8" ht="7.5" customHeight="1">
      <c r="A4553" s="66"/>
      <c r="B4553" s="7"/>
      <c r="C4553" s="8"/>
      <c r="D4553" s="41"/>
      <c r="E4553" s="9"/>
      <c r="F4553" s="9"/>
      <c r="G4553" s="78"/>
      <c r="H4553" s="50"/>
    </row>
    <row r="4554" spans="1:8" ht="12.75">
      <c r="A4554" s="66"/>
      <c r="B4554" s="17" t="s">
        <v>1264</v>
      </c>
      <c r="C4554" s="8"/>
      <c r="D4554" s="41"/>
      <c r="E4554" s="9"/>
      <c r="F4554" s="9"/>
      <c r="G4554" s="78"/>
      <c r="H4554" s="50"/>
    </row>
    <row r="4555" spans="1:8" ht="12.75">
      <c r="A4555" s="66" t="s">
        <v>1092</v>
      </c>
      <c r="B4555" s="7" t="s">
        <v>554</v>
      </c>
      <c r="C4555" s="8">
        <v>10000</v>
      </c>
      <c r="D4555" s="41">
        <v>10000</v>
      </c>
      <c r="E4555" s="9">
        <v>1391.13</v>
      </c>
      <c r="F4555" s="46" t="str">
        <f aca="true" t="shared" si="262" ref="F4555:F4579">IF(E4555&gt;D4555,E4555-D4555," ")</f>
        <v> </v>
      </c>
      <c r="G4555" s="47">
        <f aca="true" t="shared" si="263" ref="G4555:G4579">IF(D4555&gt;E4555,D4555-E4555," ")</f>
        <v>8608.869999999999</v>
      </c>
      <c r="H4555" s="50">
        <v>8608.87</v>
      </c>
    </row>
    <row r="4556" spans="1:8" ht="12.75">
      <c r="A4556" s="67" t="s">
        <v>536</v>
      </c>
      <c r="B4556" s="7" t="s">
        <v>555</v>
      </c>
      <c r="C4556" s="8">
        <v>530000</v>
      </c>
      <c r="D4556" s="41">
        <v>580000</v>
      </c>
      <c r="E4556" s="9">
        <v>575780</v>
      </c>
      <c r="F4556" s="46" t="str">
        <f t="shared" si="262"/>
        <v> </v>
      </c>
      <c r="G4556" s="47">
        <f t="shared" si="263"/>
        <v>4220</v>
      </c>
      <c r="H4556" s="50">
        <v>4220</v>
      </c>
    </row>
    <row r="4557" spans="1:8" ht="12.75">
      <c r="A4557" s="67" t="s">
        <v>1370</v>
      </c>
      <c r="B4557" s="7" t="s">
        <v>1381</v>
      </c>
      <c r="C4557" s="8">
        <v>60000</v>
      </c>
      <c r="D4557" s="41">
        <v>20000</v>
      </c>
      <c r="E4557" s="9">
        <v>11175</v>
      </c>
      <c r="F4557" s="46" t="str">
        <f t="shared" si="262"/>
        <v> </v>
      </c>
      <c r="G4557" s="47">
        <f t="shared" si="263"/>
        <v>8825</v>
      </c>
      <c r="H4557" s="50">
        <v>8825</v>
      </c>
    </row>
    <row r="4558" spans="1:8" ht="12.75">
      <c r="A4558" s="67"/>
      <c r="B4558" s="7" t="s">
        <v>1380</v>
      </c>
      <c r="C4558" s="8"/>
      <c r="D4558" s="41"/>
      <c r="E4558" s="9"/>
      <c r="F4558" s="46" t="str">
        <f t="shared" si="262"/>
        <v> </v>
      </c>
      <c r="G4558" s="47" t="str">
        <f t="shared" si="263"/>
        <v> </v>
      </c>
      <c r="H4558" s="50"/>
    </row>
    <row r="4559" spans="1:8" ht="12.75">
      <c r="A4559" s="67" t="s">
        <v>539</v>
      </c>
      <c r="B4559" s="7" t="s">
        <v>556</v>
      </c>
      <c r="C4559" s="8">
        <v>10000</v>
      </c>
      <c r="D4559" s="41">
        <v>10000</v>
      </c>
      <c r="E4559" s="9">
        <v>10000</v>
      </c>
      <c r="F4559" s="46" t="str">
        <f t="shared" si="262"/>
        <v> </v>
      </c>
      <c r="G4559" s="47" t="str">
        <f t="shared" si="263"/>
        <v> </v>
      </c>
      <c r="H4559" s="50">
        <v>0</v>
      </c>
    </row>
    <row r="4560" spans="1:8" ht="12.75">
      <c r="A4560" s="67" t="s">
        <v>540</v>
      </c>
      <c r="B4560" s="7" t="s">
        <v>557</v>
      </c>
      <c r="C4560" s="8">
        <v>15000</v>
      </c>
      <c r="D4560" s="41">
        <v>15000</v>
      </c>
      <c r="E4560" s="9">
        <v>12075.15</v>
      </c>
      <c r="F4560" s="46" t="str">
        <f t="shared" si="262"/>
        <v> </v>
      </c>
      <c r="G4560" s="47">
        <f t="shared" si="263"/>
        <v>2924.8500000000004</v>
      </c>
      <c r="H4560" s="50">
        <v>2924.85</v>
      </c>
    </row>
    <row r="4561" spans="1:8" ht="12.75">
      <c r="A4561" s="67" t="s">
        <v>541</v>
      </c>
      <c r="B4561" s="7" t="s">
        <v>558</v>
      </c>
      <c r="C4561" s="8">
        <v>60000</v>
      </c>
      <c r="D4561" s="41">
        <v>91000</v>
      </c>
      <c r="E4561" s="9">
        <v>90493</v>
      </c>
      <c r="F4561" s="46" t="str">
        <f t="shared" si="262"/>
        <v> </v>
      </c>
      <c r="G4561" s="47">
        <f t="shared" si="263"/>
        <v>507</v>
      </c>
      <c r="H4561" s="50">
        <v>507</v>
      </c>
    </row>
    <row r="4562" spans="1:8" ht="12.75">
      <c r="A4562" s="67" t="s">
        <v>577</v>
      </c>
      <c r="B4562" s="7" t="s">
        <v>580</v>
      </c>
      <c r="C4562" s="8">
        <v>3056000</v>
      </c>
      <c r="D4562" s="41">
        <v>3239686</v>
      </c>
      <c r="E4562" s="9">
        <v>3239686</v>
      </c>
      <c r="F4562" s="46" t="str">
        <f t="shared" si="262"/>
        <v> </v>
      </c>
      <c r="G4562" s="47" t="str">
        <f t="shared" si="263"/>
        <v> </v>
      </c>
      <c r="H4562" s="50">
        <v>0</v>
      </c>
    </row>
    <row r="4563" spans="1:8" ht="12.75">
      <c r="A4563" s="67" t="s">
        <v>543</v>
      </c>
      <c r="B4563" s="7" t="s">
        <v>519</v>
      </c>
      <c r="C4563" s="8">
        <v>300000</v>
      </c>
      <c r="D4563" s="41">
        <v>91314</v>
      </c>
      <c r="E4563" s="9">
        <v>76623</v>
      </c>
      <c r="F4563" s="46" t="str">
        <f t="shared" si="262"/>
        <v> </v>
      </c>
      <c r="G4563" s="47">
        <f t="shared" si="263"/>
        <v>14691</v>
      </c>
      <c r="H4563" s="50">
        <v>14691</v>
      </c>
    </row>
    <row r="4564" spans="1:8" ht="12.75">
      <c r="A4564" s="67" t="s">
        <v>544</v>
      </c>
      <c r="B4564" s="7" t="s">
        <v>1353</v>
      </c>
      <c r="C4564" s="8">
        <v>20000</v>
      </c>
      <c r="D4564" s="41"/>
      <c r="E4564" s="9"/>
      <c r="F4564" s="46" t="str">
        <f t="shared" si="262"/>
        <v> </v>
      </c>
      <c r="G4564" s="47" t="str">
        <f t="shared" si="263"/>
        <v> </v>
      </c>
      <c r="H4564" s="50"/>
    </row>
    <row r="4565" spans="1:8" ht="12.75">
      <c r="A4565" s="67"/>
      <c r="B4565" s="7" t="s">
        <v>1382</v>
      </c>
      <c r="C4565" s="8"/>
      <c r="D4565" s="41">
        <v>20000</v>
      </c>
      <c r="E4565" s="9">
        <v>19628.5</v>
      </c>
      <c r="F4565" s="46" t="str">
        <f t="shared" si="262"/>
        <v> </v>
      </c>
      <c r="G4565" s="47">
        <f t="shared" si="263"/>
        <v>371.5</v>
      </c>
      <c r="H4565" s="50">
        <v>371.5</v>
      </c>
    </row>
    <row r="4566" spans="1:8" ht="12.75">
      <c r="A4566" s="67" t="s">
        <v>578</v>
      </c>
      <c r="B4566" s="7" t="s">
        <v>560</v>
      </c>
      <c r="C4566" s="8">
        <v>25000</v>
      </c>
      <c r="D4566" s="41">
        <v>10000</v>
      </c>
      <c r="E4566" s="9">
        <v>5000</v>
      </c>
      <c r="F4566" s="46" t="str">
        <f t="shared" si="262"/>
        <v> </v>
      </c>
      <c r="G4566" s="47">
        <f t="shared" si="263"/>
        <v>5000</v>
      </c>
      <c r="H4566" s="50">
        <v>5000</v>
      </c>
    </row>
    <row r="4567" spans="1:8" ht="12.75">
      <c r="A4567" s="67" t="s">
        <v>545</v>
      </c>
      <c r="B4567" s="7" t="s">
        <v>561</v>
      </c>
      <c r="C4567" s="8">
        <v>155000</v>
      </c>
      <c r="D4567" s="41">
        <v>155000</v>
      </c>
      <c r="E4567" s="9">
        <v>140164.09</v>
      </c>
      <c r="F4567" s="46" t="str">
        <f t="shared" si="262"/>
        <v> </v>
      </c>
      <c r="G4567" s="47">
        <f t="shared" si="263"/>
        <v>14835.910000000003</v>
      </c>
      <c r="H4567" s="50">
        <v>14835.91</v>
      </c>
    </row>
    <row r="4568" spans="1:8" ht="12.75">
      <c r="A4568" s="67" t="s">
        <v>546</v>
      </c>
      <c r="B4568" s="7" t="s">
        <v>562</v>
      </c>
      <c r="C4568" s="8">
        <v>140000</v>
      </c>
      <c r="D4568" s="41">
        <v>115186</v>
      </c>
      <c r="E4568" s="9">
        <v>101758</v>
      </c>
      <c r="F4568" s="46" t="str">
        <f t="shared" si="262"/>
        <v> </v>
      </c>
      <c r="G4568" s="47">
        <f t="shared" si="263"/>
        <v>13428</v>
      </c>
      <c r="H4568" s="50">
        <v>13428</v>
      </c>
    </row>
    <row r="4569" spans="1:8" ht="12.75">
      <c r="A4569" s="67" t="s">
        <v>547</v>
      </c>
      <c r="B4569" s="7" t="s">
        <v>563</v>
      </c>
      <c r="C4569" s="8">
        <v>13000</v>
      </c>
      <c r="D4569" s="41">
        <v>13000</v>
      </c>
      <c r="E4569" s="9">
        <v>12713.4</v>
      </c>
      <c r="F4569" s="46" t="str">
        <f t="shared" si="262"/>
        <v> </v>
      </c>
      <c r="G4569" s="47">
        <f t="shared" si="263"/>
        <v>286.60000000000036</v>
      </c>
      <c r="H4569" s="50">
        <v>286.6</v>
      </c>
    </row>
    <row r="4570" spans="1:8" ht="12.75">
      <c r="A4570" s="67" t="s">
        <v>548</v>
      </c>
      <c r="B4570" s="7" t="s">
        <v>564</v>
      </c>
      <c r="C4570" s="8">
        <v>25000</v>
      </c>
      <c r="D4570" s="41">
        <v>25000</v>
      </c>
      <c r="E4570" s="9">
        <v>20337.3</v>
      </c>
      <c r="F4570" s="46" t="str">
        <f t="shared" si="262"/>
        <v> </v>
      </c>
      <c r="G4570" s="47">
        <f t="shared" si="263"/>
        <v>4662.700000000001</v>
      </c>
      <c r="H4570" s="50">
        <v>4662.7</v>
      </c>
    </row>
    <row r="4571" spans="1:8" ht="12.75">
      <c r="A4571" s="67" t="s">
        <v>549</v>
      </c>
      <c r="B4571" s="7" t="s">
        <v>565</v>
      </c>
      <c r="C4571" s="8">
        <v>29000</v>
      </c>
      <c r="D4571" s="41">
        <v>29000</v>
      </c>
      <c r="E4571" s="9">
        <v>29000</v>
      </c>
      <c r="F4571" s="46" t="str">
        <f t="shared" si="262"/>
        <v> </v>
      </c>
      <c r="G4571" s="47" t="str">
        <f t="shared" si="263"/>
        <v> </v>
      </c>
      <c r="H4571" s="50">
        <v>0</v>
      </c>
    </row>
    <row r="4572" spans="1:8" ht="12.75">
      <c r="A4572" s="67" t="s">
        <v>588</v>
      </c>
      <c r="B4572" s="7" t="s">
        <v>1385</v>
      </c>
      <c r="C4572" s="8">
        <v>172000</v>
      </c>
      <c r="D4572" s="41">
        <v>180814</v>
      </c>
      <c r="E4572" s="9">
        <v>180754</v>
      </c>
      <c r="F4572" s="46" t="str">
        <f t="shared" si="262"/>
        <v> </v>
      </c>
      <c r="G4572" s="47">
        <f t="shared" si="263"/>
        <v>60</v>
      </c>
      <c r="H4572" s="50">
        <v>60</v>
      </c>
    </row>
    <row r="4573" spans="1:8" ht="12.75">
      <c r="A4573" s="67" t="s">
        <v>552</v>
      </c>
      <c r="B4573" s="7" t="s">
        <v>582</v>
      </c>
      <c r="C4573" s="8">
        <v>10000</v>
      </c>
      <c r="D4573" s="41">
        <v>10000</v>
      </c>
      <c r="E4573" s="9">
        <v>6126.35</v>
      </c>
      <c r="F4573" s="46" t="str">
        <f t="shared" si="262"/>
        <v> </v>
      </c>
      <c r="G4573" s="47">
        <f t="shared" si="263"/>
        <v>3873.6499999999996</v>
      </c>
      <c r="H4573" s="50">
        <v>3873.65</v>
      </c>
    </row>
    <row r="4574" spans="1:8" ht="12.75">
      <c r="A4574" s="67" t="s">
        <v>553</v>
      </c>
      <c r="B4574" s="7" t="s">
        <v>568</v>
      </c>
      <c r="C4574" s="8">
        <v>30000</v>
      </c>
      <c r="D4574" s="41">
        <v>30000</v>
      </c>
      <c r="E4574" s="9">
        <v>27979.38</v>
      </c>
      <c r="F4574" s="46" t="str">
        <f t="shared" si="262"/>
        <v> </v>
      </c>
      <c r="G4574" s="47">
        <f t="shared" si="263"/>
        <v>2020.619999999999</v>
      </c>
      <c r="H4574" s="50">
        <v>2020.62</v>
      </c>
    </row>
    <row r="4575" spans="1:8" ht="12.75">
      <c r="A4575" s="67" t="s">
        <v>1327</v>
      </c>
      <c r="B4575" s="7" t="s">
        <v>1347</v>
      </c>
      <c r="C4575" s="8">
        <v>200000</v>
      </c>
      <c r="D4575" s="41">
        <v>175000</v>
      </c>
      <c r="E4575" s="9">
        <v>172756.15</v>
      </c>
      <c r="F4575" s="46" t="str">
        <f t="shared" si="262"/>
        <v> </v>
      </c>
      <c r="G4575" s="47">
        <f t="shared" si="263"/>
        <v>2243.850000000006</v>
      </c>
      <c r="H4575" s="50">
        <v>2243.85</v>
      </c>
    </row>
    <row r="4576" spans="1:8" ht="12.75">
      <c r="A4576" s="67" t="s">
        <v>591</v>
      </c>
      <c r="B4576" s="7" t="s">
        <v>1094</v>
      </c>
      <c r="C4576" s="8">
        <v>12000</v>
      </c>
      <c r="D4576" s="41"/>
      <c r="E4576" s="9"/>
      <c r="F4576" s="46" t="str">
        <f t="shared" si="262"/>
        <v> </v>
      </c>
      <c r="G4576" s="47" t="str">
        <f t="shared" si="263"/>
        <v> </v>
      </c>
      <c r="H4576" s="50"/>
    </row>
    <row r="4577" spans="1:8" ht="12.75">
      <c r="A4577" s="67"/>
      <c r="B4577" s="7" t="s">
        <v>1093</v>
      </c>
      <c r="C4577" s="8"/>
      <c r="D4577" s="41">
        <v>12000</v>
      </c>
      <c r="E4577" s="9">
        <v>12000</v>
      </c>
      <c r="F4577" s="46" t="str">
        <f t="shared" si="262"/>
        <v> </v>
      </c>
      <c r="G4577" s="47" t="str">
        <f t="shared" si="263"/>
        <v> </v>
      </c>
      <c r="H4577" s="50">
        <v>0</v>
      </c>
    </row>
    <row r="4578" spans="1:8" ht="12.75">
      <c r="A4578" s="67" t="s">
        <v>592</v>
      </c>
      <c r="B4578" s="7" t="s">
        <v>1340</v>
      </c>
      <c r="C4578" s="8">
        <v>13000</v>
      </c>
      <c r="D4578" s="41"/>
      <c r="E4578" s="9"/>
      <c r="F4578" s="46" t="str">
        <f t="shared" si="262"/>
        <v> </v>
      </c>
      <c r="G4578" s="47" t="str">
        <f t="shared" si="263"/>
        <v> </v>
      </c>
      <c r="H4578" s="50"/>
    </row>
    <row r="4579" spans="1:8" ht="12.75">
      <c r="A4579" s="66"/>
      <c r="B4579" s="7" t="s">
        <v>987</v>
      </c>
      <c r="C4579" s="8"/>
      <c r="D4579" s="41">
        <v>13000</v>
      </c>
      <c r="E4579" s="9">
        <v>6133.05</v>
      </c>
      <c r="F4579" s="46" t="str">
        <f t="shared" si="262"/>
        <v> </v>
      </c>
      <c r="G4579" s="47">
        <f t="shared" si="263"/>
        <v>6866.95</v>
      </c>
      <c r="H4579" s="50">
        <v>6866.95</v>
      </c>
    </row>
    <row r="4580" spans="1:9" ht="12.75">
      <c r="A4580" s="66"/>
      <c r="B4580" s="14" t="s">
        <v>1080</v>
      </c>
      <c r="C4580" s="8">
        <v>9625000</v>
      </c>
      <c r="D4580" s="44">
        <f>SUM(D4552:D4579)</f>
        <v>9820000</v>
      </c>
      <c r="E4580" s="22">
        <f>SUM(E4552:E4579)</f>
        <v>9713097.530000003</v>
      </c>
      <c r="F4580" s="22"/>
      <c r="G4580" s="61">
        <f>SUM(G4552:G4579)</f>
        <v>106902.46999999974</v>
      </c>
      <c r="H4580" s="73">
        <f>SUM(H4552:H4579)</f>
        <v>106902.46999999999</v>
      </c>
      <c r="I4580" s="9">
        <v>9713097.53</v>
      </c>
    </row>
    <row r="4581" spans="2:8" ht="12.75">
      <c r="B4581" s="28" t="s">
        <v>1265</v>
      </c>
      <c r="C4581" s="1"/>
      <c r="D4581" s="45"/>
      <c r="E4581" s="4"/>
      <c r="F4581" s="59" t="str">
        <f>IF(E4580&gt;D4580,E4580-D4580," ")</f>
        <v> </v>
      </c>
      <c r="G4581" s="84">
        <f>IF(D4580&gt;E4580,D4580-E4580," ")</f>
        <v>106902.46999999695</v>
      </c>
      <c r="H4581" s="50"/>
    </row>
    <row r="4582" spans="2:8" ht="12.75">
      <c r="B4582" s="3"/>
      <c r="C4582" s="1"/>
      <c r="D4582" s="45"/>
      <c r="E4582" s="4"/>
      <c r="F4582" s="4"/>
      <c r="G4582" s="4"/>
      <c r="H4582" s="50"/>
    </row>
    <row r="4583" spans="1:8" ht="12.75">
      <c r="A4583" s="66"/>
      <c r="B4583" s="7"/>
      <c r="C4583" s="8"/>
      <c r="D4583" s="41"/>
      <c r="E4583" s="9"/>
      <c r="F4583" s="9"/>
      <c r="G4583" s="78"/>
      <c r="H4583" s="50"/>
    </row>
    <row r="4584" spans="1:8" ht="12.75">
      <c r="A4584" s="66"/>
      <c r="B4584" s="17" t="s">
        <v>1013</v>
      </c>
      <c r="C4584" s="8"/>
      <c r="D4584" s="41"/>
      <c r="E4584" s="9"/>
      <c r="F4584" s="9"/>
      <c r="G4584" s="78"/>
      <c r="H4584" s="50"/>
    </row>
    <row r="4585" spans="1:8" ht="12.75">
      <c r="A4585" s="66"/>
      <c r="B4585" s="17" t="s">
        <v>1014</v>
      </c>
      <c r="C4585" s="8"/>
      <c r="D4585" s="41"/>
      <c r="E4585" s="9"/>
      <c r="F4585" s="9"/>
      <c r="G4585" s="78"/>
      <c r="H4585" s="50"/>
    </row>
    <row r="4586" spans="1:8" ht="12.75">
      <c r="A4586" s="66"/>
      <c r="B4586" s="16"/>
      <c r="C4586" s="8"/>
      <c r="D4586" s="41"/>
      <c r="E4586" s="9"/>
      <c r="F4586" s="9"/>
      <c r="G4586" s="78"/>
      <c r="H4586" s="50"/>
    </row>
    <row r="4587" spans="1:8" ht="12.75">
      <c r="A4587" s="66"/>
      <c r="B4587" s="17" t="s">
        <v>1263</v>
      </c>
      <c r="C4587" s="8"/>
      <c r="D4587" s="41"/>
      <c r="E4587" s="9"/>
      <c r="F4587" s="9"/>
      <c r="G4587" s="78"/>
      <c r="H4587" s="50"/>
    </row>
    <row r="4588" spans="1:8" ht="12.75">
      <c r="A4588" s="66" t="s">
        <v>1015</v>
      </c>
      <c r="B4588" s="7" t="s">
        <v>534</v>
      </c>
      <c r="C4588" s="8">
        <v>31033000</v>
      </c>
      <c r="D4588" s="41">
        <v>31033000</v>
      </c>
      <c r="E4588" s="9">
        <v>29991218.03</v>
      </c>
      <c r="F4588" s="46" t="str">
        <f>IF(E4588&gt;D4588,E4588-D4588," ")</f>
        <v> </v>
      </c>
      <c r="G4588" s="47">
        <f>IF(D4588&gt;E4588,D4588-E4588," ")</f>
        <v>1041781.9699999988</v>
      </c>
      <c r="H4588" s="50">
        <v>1041781.97</v>
      </c>
    </row>
    <row r="4589" spans="1:8" ht="12.75">
      <c r="A4589" s="66"/>
      <c r="B4589" s="7"/>
      <c r="C4589" s="8"/>
      <c r="D4589" s="41"/>
      <c r="E4589" s="9"/>
      <c r="F4589" s="9"/>
      <c r="G4589" s="78"/>
      <c r="H4589" s="50"/>
    </row>
    <row r="4590" spans="1:8" ht="12.75">
      <c r="A4590" s="66"/>
      <c r="B4590" s="17" t="s">
        <v>1264</v>
      </c>
      <c r="C4590" s="8"/>
      <c r="D4590" s="41"/>
      <c r="E4590" s="9"/>
      <c r="F4590" s="9"/>
      <c r="G4590" s="78"/>
      <c r="H4590" s="50"/>
    </row>
    <row r="4591" spans="1:8" ht="12.75">
      <c r="A4591" s="66" t="s">
        <v>1016</v>
      </c>
      <c r="B4591" s="7" t="s">
        <v>554</v>
      </c>
      <c r="C4591" s="8">
        <v>106000</v>
      </c>
      <c r="D4591" s="41">
        <v>127000</v>
      </c>
      <c r="E4591" s="9">
        <v>126729.81</v>
      </c>
      <c r="F4591" s="46" t="str">
        <f aca="true" t="shared" si="264" ref="F4591:F4621">IF(E4591&gt;D4591,E4591-D4591," ")</f>
        <v> </v>
      </c>
      <c r="G4591" s="47">
        <f aca="true" t="shared" si="265" ref="G4591:G4621">IF(D4591&gt;E4591,D4591-E4591," ")</f>
        <v>270.1900000000023</v>
      </c>
      <c r="H4591" s="50">
        <v>270.19</v>
      </c>
    </row>
    <row r="4592" spans="1:8" ht="12.75">
      <c r="A4592" s="67" t="s">
        <v>536</v>
      </c>
      <c r="B4592" s="7" t="s">
        <v>555</v>
      </c>
      <c r="C4592" s="8">
        <v>4700000</v>
      </c>
      <c r="D4592" s="41">
        <v>4745000</v>
      </c>
      <c r="E4592" s="9">
        <v>4737074.17</v>
      </c>
      <c r="F4592" s="46" t="str">
        <f t="shared" si="264"/>
        <v> </v>
      </c>
      <c r="G4592" s="47">
        <f t="shared" si="265"/>
        <v>7925.8300000000745</v>
      </c>
      <c r="H4592" s="50">
        <v>7925.83</v>
      </c>
    </row>
    <row r="4593" spans="1:8" ht="12.75">
      <c r="A4593" s="67" t="s">
        <v>538</v>
      </c>
      <c r="B4593" s="7" t="s">
        <v>579</v>
      </c>
      <c r="C4593" s="8">
        <v>25000</v>
      </c>
      <c r="D4593" s="41">
        <v>75000</v>
      </c>
      <c r="E4593" s="9">
        <v>46329.96</v>
      </c>
      <c r="F4593" s="46" t="str">
        <f t="shared" si="264"/>
        <v> </v>
      </c>
      <c r="G4593" s="47">
        <f t="shared" si="265"/>
        <v>28670.04</v>
      </c>
      <c r="H4593" s="50">
        <v>28670.04</v>
      </c>
    </row>
    <row r="4594" spans="1:8" ht="12.75">
      <c r="A4594" s="67" t="s">
        <v>1370</v>
      </c>
      <c r="B4594" s="7" t="s">
        <v>1381</v>
      </c>
      <c r="C4594" s="8">
        <v>125000</v>
      </c>
      <c r="D4594" s="41"/>
      <c r="E4594" s="9"/>
      <c r="F4594" s="46" t="str">
        <f t="shared" si="264"/>
        <v> </v>
      </c>
      <c r="G4594" s="47" t="str">
        <f t="shared" si="265"/>
        <v> </v>
      </c>
      <c r="H4594" s="50"/>
    </row>
    <row r="4595" spans="1:8" ht="12.75">
      <c r="A4595" s="67"/>
      <c r="B4595" s="7" t="s">
        <v>1380</v>
      </c>
      <c r="C4595" s="8"/>
      <c r="D4595" s="41">
        <v>125000</v>
      </c>
      <c r="E4595" s="9">
        <v>0</v>
      </c>
      <c r="F4595" s="46" t="str">
        <f t="shared" si="264"/>
        <v> </v>
      </c>
      <c r="G4595" s="47">
        <f t="shared" si="265"/>
        <v>125000</v>
      </c>
      <c r="H4595" s="50">
        <v>125000</v>
      </c>
    </row>
    <row r="4596" spans="1:8" ht="12.75">
      <c r="A4596" s="67" t="s">
        <v>539</v>
      </c>
      <c r="B4596" s="7" t="s">
        <v>556</v>
      </c>
      <c r="C4596" s="8">
        <v>200000</v>
      </c>
      <c r="D4596" s="41">
        <v>426000</v>
      </c>
      <c r="E4596" s="9">
        <v>420767.5</v>
      </c>
      <c r="F4596" s="46" t="str">
        <f t="shared" si="264"/>
        <v> </v>
      </c>
      <c r="G4596" s="47">
        <f t="shared" si="265"/>
        <v>5232.5</v>
      </c>
      <c r="H4596" s="50">
        <v>5232.5</v>
      </c>
    </row>
    <row r="4597" spans="1:8" ht="12.75">
      <c r="A4597" s="67" t="s">
        <v>540</v>
      </c>
      <c r="B4597" s="7" t="s">
        <v>557</v>
      </c>
      <c r="C4597" s="8">
        <v>200000</v>
      </c>
      <c r="D4597" s="41">
        <v>350000</v>
      </c>
      <c r="E4597" s="9">
        <v>338653.85</v>
      </c>
      <c r="F4597" s="46" t="str">
        <f t="shared" si="264"/>
        <v> </v>
      </c>
      <c r="G4597" s="47">
        <f t="shared" si="265"/>
        <v>11346.150000000023</v>
      </c>
      <c r="H4597" s="50">
        <v>11346.15</v>
      </c>
    </row>
    <row r="4598" spans="1:8" ht="12.75">
      <c r="A4598" s="67" t="s">
        <v>541</v>
      </c>
      <c r="B4598" s="7" t="s">
        <v>558</v>
      </c>
      <c r="C4598" s="8">
        <v>1000000</v>
      </c>
      <c r="D4598" s="41">
        <v>1100000</v>
      </c>
      <c r="E4598" s="9">
        <v>1099877.86</v>
      </c>
      <c r="F4598" s="46" t="str">
        <f t="shared" si="264"/>
        <v> </v>
      </c>
      <c r="G4598" s="47">
        <f t="shared" si="265"/>
        <v>122.13999999989755</v>
      </c>
      <c r="H4598" s="50">
        <v>122.14</v>
      </c>
    </row>
    <row r="4599" spans="1:8" ht="12.75">
      <c r="A4599" s="67" t="s">
        <v>577</v>
      </c>
      <c r="B4599" s="7" t="s">
        <v>580</v>
      </c>
      <c r="C4599" s="8">
        <v>9608000</v>
      </c>
      <c r="D4599" s="41">
        <v>9608000</v>
      </c>
      <c r="E4599" s="9">
        <v>9215224.69</v>
      </c>
      <c r="F4599" s="46" t="str">
        <f t="shared" si="264"/>
        <v> </v>
      </c>
      <c r="G4599" s="47">
        <f t="shared" si="265"/>
        <v>392775.3100000005</v>
      </c>
      <c r="H4599" s="50">
        <v>392775.31</v>
      </c>
    </row>
    <row r="4600" spans="1:8" ht="12.75">
      <c r="A4600" s="67" t="s">
        <v>542</v>
      </c>
      <c r="B4600" s="7" t="s">
        <v>581</v>
      </c>
      <c r="C4600" s="8">
        <v>100000</v>
      </c>
      <c r="D4600" s="41">
        <v>175000</v>
      </c>
      <c r="E4600" s="9">
        <v>161927.42</v>
      </c>
      <c r="F4600" s="46" t="str">
        <f t="shared" si="264"/>
        <v> </v>
      </c>
      <c r="G4600" s="47">
        <f t="shared" si="265"/>
        <v>13072.579999999987</v>
      </c>
      <c r="H4600" s="50">
        <v>13072.58</v>
      </c>
    </row>
    <row r="4601" spans="1:8" ht="12.75">
      <c r="A4601" s="67" t="s">
        <v>543</v>
      </c>
      <c r="B4601" s="7" t="s">
        <v>559</v>
      </c>
      <c r="C4601" s="8">
        <v>200000</v>
      </c>
      <c r="D4601" s="41">
        <v>425000</v>
      </c>
      <c r="E4601" s="9">
        <v>353113</v>
      </c>
      <c r="F4601" s="46" t="str">
        <f t="shared" si="264"/>
        <v> </v>
      </c>
      <c r="G4601" s="47">
        <f t="shared" si="265"/>
        <v>71887</v>
      </c>
      <c r="H4601" s="50">
        <v>71887</v>
      </c>
    </row>
    <row r="4602" spans="1:8" ht="12.75">
      <c r="A4602" s="67" t="s">
        <v>544</v>
      </c>
      <c r="B4602" s="7" t="s">
        <v>1353</v>
      </c>
      <c r="C4602" s="8">
        <v>200000</v>
      </c>
      <c r="D4602" s="41"/>
      <c r="E4602" s="9"/>
      <c r="F4602" s="46" t="str">
        <f t="shared" si="264"/>
        <v> </v>
      </c>
      <c r="G4602" s="47" t="str">
        <f t="shared" si="265"/>
        <v> </v>
      </c>
      <c r="H4602" s="50"/>
    </row>
    <row r="4603" spans="1:8" ht="12.75">
      <c r="A4603" s="67"/>
      <c r="B4603" s="7" t="s">
        <v>1382</v>
      </c>
      <c r="C4603" s="8"/>
      <c r="D4603" s="41">
        <v>200000</v>
      </c>
      <c r="E4603" s="9">
        <v>176093.37</v>
      </c>
      <c r="F4603" s="46" t="str">
        <f t="shared" si="264"/>
        <v> </v>
      </c>
      <c r="G4603" s="47">
        <f t="shared" si="265"/>
        <v>23906.630000000005</v>
      </c>
      <c r="H4603" s="50">
        <v>23906.63</v>
      </c>
    </row>
    <row r="4604" spans="1:8" ht="12.75">
      <c r="A4604" s="67" t="s">
        <v>578</v>
      </c>
      <c r="B4604" s="7" t="s">
        <v>560</v>
      </c>
      <c r="C4604" s="8">
        <v>100000</v>
      </c>
      <c r="D4604" s="41">
        <v>325000</v>
      </c>
      <c r="E4604" s="9">
        <v>302980</v>
      </c>
      <c r="F4604" s="46" t="str">
        <f t="shared" si="264"/>
        <v> </v>
      </c>
      <c r="G4604" s="47">
        <f t="shared" si="265"/>
        <v>22020</v>
      </c>
      <c r="H4604" s="50">
        <v>22020</v>
      </c>
    </row>
    <row r="4605" spans="1:8" ht="12.75">
      <c r="A4605" s="67" t="s">
        <v>545</v>
      </c>
      <c r="B4605" s="7" t="s">
        <v>561</v>
      </c>
      <c r="C4605" s="8">
        <v>150000</v>
      </c>
      <c r="D4605" s="41">
        <v>450000</v>
      </c>
      <c r="E4605" s="9">
        <v>420859</v>
      </c>
      <c r="F4605" s="46" t="str">
        <f t="shared" si="264"/>
        <v> </v>
      </c>
      <c r="G4605" s="47">
        <f t="shared" si="265"/>
        <v>29141</v>
      </c>
      <c r="H4605" s="50">
        <v>29141</v>
      </c>
    </row>
    <row r="4606" spans="1:8" ht="12.75">
      <c r="A4606" s="67" t="s">
        <v>546</v>
      </c>
      <c r="B4606" s="7" t="s">
        <v>562</v>
      </c>
      <c r="C4606" s="8">
        <v>1300000</v>
      </c>
      <c r="D4606" s="41">
        <v>1300000</v>
      </c>
      <c r="E4606" s="9">
        <v>1295911.77</v>
      </c>
      <c r="F4606" s="46" t="str">
        <f t="shared" si="264"/>
        <v> </v>
      </c>
      <c r="G4606" s="47">
        <f t="shared" si="265"/>
        <v>4088.2299999999814</v>
      </c>
      <c r="H4606" s="50">
        <v>4088.23</v>
      </c>
    </row>
    <row r="4607" spans="1:8" ht="12.75">
      <c r="A4607" s="67" t="s">
        <v>547</v>
      </c>
      <c r="B4607" s="7" t="s">
        <v>563</v>
      </c>
      <c r="C4607" s="8">
        <v>20000</v>
      </c>
      <c r="D4607" s="41">
        <v>30000</v>
      </c>
      <c r="E4607" s="9">
        <v>25653</v>
      </c>
      <c r="F4607" s="46" t="str">
        <f t="shared" si="264"/>
        <v> </v>
      </c>
      <c r="G4607" s="47">
        <f t="shared" si="265"/>
        <v>4347</v>
      </c>
      <c r="H4607" s="50">
        <v>4347</v>
      </c>
    </row>
    <row r="4608" spans="1:8" ht="12.75">
      <c r="A4608" s="67" t="s">
        <v>548</v>
      </c>
      <c r="B4608" s="7" t="s">
        <v>564</v>
      </c>
      <c r="C4608" s="8">
        <v>200000</v>
      </c>
      <c r="D4608" s="41">
        <v>200000</v>
      </c>
      <c r="E4608" s="9">
        <v>194460.25</v>
      </c>
      <c r="F4608" s="46" t="str">
        <f t="shared" si="264"/>
        <v> </v>
      </c>
      <c r="G4608" s="47">
        <f t="shared" si="265"/>
        <v>5539.75</v>
      </c>
      <c r="H4608" s="50">
        <v>5539.75</v>
      </c>
    </row>
    <row r="4609" spans="1:8" ht="12.75">
      <c r="A4609" s="67" t="s">
        <v>549</v>
      </c>
      <c r="B4609" s="7" t="s">
        <v>565</v>
      </c>
      <c r="C4609" s="8">
        <v>210000</v>
      </c>
      <c r="D4609" s="41">
        <v>210000</v>
      </c>
      <c r="E4609" s="9">
        <v>156687</v>
      </c>
      <c r="F4609" s="46" t="str">
        <f t="shared" si="264"/>
        <v> </v>
      </c>
      <c r="G4609" s="47">
        <f t="shared" si="265"/>
        <v>53313</v>
      </c>
      <c r="H4609" s="50">
        <v>53313</v>
      </c>
    </row>
    <row r="4610" spans="1:8" ht="12.75">
      <c r="A4610" s="67" t="s">
        <v>551</v>
      </c>
      <c r="B4610" s="7" t="s">
        <v>567</v>
      </c>
      <c r="C4610" s="8">
        <v>80000</v>
      </c>
      <c r="D4610" s="41">
        <v>80000</v>
      </c>
      <c r="E4610" s="9">
        <v>0</v>
      </c>
      <c r="F4610" s="46" t="str">
        <f t="shared" si="264"/>
        <v> </v>
      </c>
      <c r="G4610" s="47">
        <f t="shared" si="265"/>
        <v>80000</v>
      </c>
      <c r="H4610" s="50">
        <v>80000</v>
      </c>
    </row>
    <row r="4611" spans="1:8" ht="12.75">
      <c r="A4611" s="67" t="s">
        <v>552</v>
      </c>
      <c r="B4611" s="7" t="s">
        <v>582</v>
      </c>
      <c r="C4611" s="8">
        <v>17990</v>
      </c>
      <c r="D4611" s="41">
        <v>42990</v>
      </c>
      <c r="E4611" s="9">
        <v>28395.75</v>
      </c>
      <c r="F4611" s="46" t="str">
        <f t="shared" si="264"/>
        <v> </v>
      </c>
      <c r="G4611" s="47">
        <f t="shared" si="265"/>
        <v>14594.25</v>
      </c>
      <c r="H4611" s="50">
        <v>14594.25</v>
      </c>
    </row>
    <row r="4612" spans="1:8" ht="12.75">
      <c r="A4612" s="67" t="s">
        <v>553</v>
      </c>
      <c r="B4612" s="7" t="s">
        <v>568</v>
      </c>
      <c r="C4612" s="8">
        <v>400000</v>
      </c>
      <c r="D4612" s="41">
        <v>625000</v>
      </c>
      <c r="E4612" s="9">
        <v>609056</v>
      </c>
      <c r="F4612" s="46" t="str">
        <f t="shared" si="264"/>
        <v> </v>
      </c>
      <c r="G4612" s="47">
        <f t="shared" si="265"/>
        <v>15944</v>
      </c>
      <c r="H4612" s="50">
        <v>15944</v>
      </c>
    </row>
    <row r="4613" spans="1:8" ht="12.75">
      <c r="A4613" s="67" t="s">
        <v>1327</v>
      </c>
      <c r="B4613" s="7" t="s">
        <v>1347</v>
      </c>
      <c r="C4613" s="8">
        <v>375000</v>
      </c>
      <c r="D4613" s="41">
        <v>650000</v>
      </c>
      <c r="E4613" s="9">
        <v>622260.9</v>
      </c>
      <c r="F4613" s="46" t="str">
        <f t="shared" si="264"/>
        <v> </v>
      </c>
      <c r="G4613" s="47">
        <f t="shared" si="265"/>
        <v>27739.099999999977</v>
      </c>
      <c r="H4613" s="50">
        <v>27739.1</v>
      </c>
    </row>
    <row r="4614" spans="1:8" ht="12.75">
      <c r="A4614" s="67" t="s">
        <v>1017</v>
      </c>
      <c r="B4614" s="7" t="s">
        <v>1021</v>
      </c>
      <c r="C4614" s="8">
        <v>1000000</v>
      </c>
      <c r="D4614" s="41">
        <v>3000</v>
      </c>
      <c r="E4614" s="9">
        <v>0</v>
      </c>
      <c r="F4614" s="46" t="str">
        <f t="shared" si="264"/>
        <v> </v>
      </c>
      <c r="G4614" s="47">
        <f t="shared" si="265"/>
        <v>3000</v>
      </c>
      <c r="H4614" s="50">
        <v>3000</v>
      </c>
    </row>
    <row r="4615" spans="1:8" ht="12.75">
      <c r="A4615" s="67" t="s">
        <v>1018</v>
      </c>
      <c r="B4615" s="7" t="s">
        <v>1022</v>
      </c>
      <c r="C4615" s="8">
        <v>1000000</v>
      </c>
      <c r="D4615" s="41">
        <v>255000</v>
      </c>
      <c r="E4615" s="9">
        <v>0</v>
      </c>
      <c r="F4615" s="46" t="str">
        <f t="shared" si="264"/>
        <v> </v>
      </c>
      <c r="G4615" s="47">
        <f t="shared" si="265"/>
        <v>255000</v>
      </c>
      <c r="H4615" s="50">
        <v>255000</v>
      </c>
    </row>
    <row r="4616" spans="1:8" ht="12.75">
      <c r="A4616" s="67" t="s">
        <v>1019</v>
      </c>
      <c r="B4616" s="7" t="s">
        <v>1023</v>
      </c>
      <c r="C4616" s="8">
        <v>1000000</v>
      </c>
      <c r="D4616" s="41">
        <v>790000</v>
      </c>
      <c r="E4616" s="9">
        <v>437932.13</v>
      </c>
      <c r="F4616" s="46" t="str">
        <f t="shared" si="264"/>
        <v> </v>
      </c>
      <c r="G4616" s="47">
        <f t="shared" si="265"/>
        <v>352067.87</v>
      </c>
      <c r="H4616" s="50">
        <v>352067.87</v>
      </c>
    </row>
    <row r="4617" spans="1:8" ht="12.75">
      <c r="A4617" s="67" t="s">
        <v>1020</v>
      </c>
      <c r="B4617" s="7" t="s">
        <v>1025</v>
      </c>
      <c r="C4617" s="8">
        <v>500000</v>
      </c>
      <c r="D4617" s="41"/>
      <c r="E4617" s="9"/>
      <c r="F4617" s="46" t="str">
        <f t="shared" si="264"/>
        <v> </v>
      </c>
      <c r="G4617" s="47" t="str">
        <f t="shared" si="265"/>
        <v> </v>
      </c>
      <c r="H4617" s="50"/>
    </row>
    <row r="4618" spans="1:8" ht="12.75">
      <c r="A4618" s="67"/>
      <c r="B4618" s="7" t="s">
        <v>1024</v>
      </c>
      <c r="C4618" s="8"/>
      <c r="D4618" s="41">
        <v>500000</v>
      </c>
      <c r="E4618" s="9">
        <v>0</v>
      </c>
      <c r="F4618" s="46" t="str">
        <f t="shared" si="264"/>
        <v> </v>
      </c>
      <c r="G4618" s="47">
        <f t="shared" si="265"/>
        <v>500000</v>
      </c>
      <c r="H4618" s="50">
        <v>500000</v>
      </c>
    </row>
    <row r="4619" spans="1:8" ht="12.75">
      <c r="A4619" s="67" t="s">
        <v>1331</v>
      </c>
      <c r="B4619" s="7" t="s">
        <v>1026</v>
      </c>
      <c r="C4619" s="8">
        <v>10</v>
      </c>
      <c r="D4619" s="41">
        <v>10</v>
      </c>
      <c r="E4619" s="9">
        <v>0</v>
      </c>
      <c r="F4619" s="46" t="str">
        <f t="shared" si="264"/>
        <v> </v>
      </c>
      <c r="G4619" s="47">
        <f t="shared" si="265"/>
        <v>10</v>
      </c>
      <c r="H4619" s="50">
        <v>10</v>
      </c>
    </row>
    <row r="4620" spans="1:8" ht="12.75">
      <c r="A4620" s="67" t="s">
        <v>592</v>
      </c>
      <c r="B4620" s="7" t="s">
        <v>1340</v>
      </c>
      <c r="C4620" s="8">
        <v>50000</v>
      </c>
      <c r="D4620" s="41"/>
      <c r="E4620" s="9"/>
      <c r="F4620" s="46" t="str">
        <f t="shared" si="264"/>
        <v> </v>
      </c>
      <c r="G4620" s="47" t="str">
        <f t="shared" si="265"/>
        <v> </v>
      </c>
      <c r="H4620" s="50"/>
    </row>
    <row r="4621" spans="1:8" ht="12.75">
      <c r="A4621" s="66"/>
      <c r="B4621" s="7" t="s">
        <v>987</v>
      </c>
      <c r="C4621" s="8"/>
      <c r="D4621" s="41">
        <v>50000</v>
      </c>
      <c r="E4621" s="9">
        <v>38057.52</v>
      </c>
      <c r="F4621" s="46" t="str">
        <f t="shared" si="264"/>
        <v> </v>
      </c>
      <c r="G4621" s="47">
        <f t="shared" si="265"/>
        <v>11942.480000000003</v>
      </c>
      <c r="H4621" s="50">
        <v>11942.48</v>
      </c>
    </row>
    <row r="4622" spans="1:9" ht="12.75">
      <c r="A4622" s="66"/>
      <c r="B4622" s="14" t="s">
        <v>1081</v>
      </c>
      <c r="C4622" s="8">
        <v>53900000</v>
      </c>
      <c r="D4622" s="44">
        <f>SUM(D4588:D4621)</f>
        <v>53900000</v>
      </c>
      <c r="E4622" s="22">
        <f>SUM(E4588:E4621)</f>
        <v>50799262.980000004</v>
      </c>
      <c r="F4622" s="22"/>
      <c r="G4622" s="61">
        <f>SUM(G4588:G4621)</f>
        <v>3100737.0199999996</v>
      </c>
      <c r="H4622" s="73">
        <f>SUM(H4588:H4621)</f>
        <v>3100737.02</v>
      </c>
      <c r="I4622" s="9">
        <v>50799262.98</v>
      </c>
    </row>
    <row r="4623" spans="1:8" ht="12.75">
      <c r="A4623" s="66"/>
      <c r="B4623" s="15" t="s">
        <v>1265</v>
      </c>
      <c r="C4623" s="8"/>
      <c r="D4623" s="41"/>
      <c r="E4623" s="9"/>
      <c r="F4623" s="59" t="str">
        <f>IF(E4622&gt;D4622,E4622-D4622," ")</f>
        <v> </v>
      </c>
      <c r="G4623" s="86">
        <f>IF(D4622&gt;E4622,D4622-E4622," ")</f>
        <v>3100737.019999996</v>
      </c>
      <c r="H4623" s="50"/>
    </row>
    <row r="4624" spans="1:8" ht="12.75">
      <c r="A4624" s="66"/>
      <c r="B4624" s="7"/>
      <c r="C4624" s="8"/>
      <c r="D4624" s="41"/>
      <c r="E4624" s="9"/>
      <c r="F4624" s="9"/>
      <c r="G4624" s="78"/>
      <c r="H4624" s="50"/>
    </row>
    <row r="4625" spans="1:8" ht="12.75">
      <c r="A4625" s="66"/>
      <c r="B4625" s="17" t="s">
        <v>1082</v>
      </c>
      <c r="C4625" s="8"/>
      <c r="D4625" s="41"/>
      <c r="E4625" s="9"/>
      <c r="F4625" s="9"/>
      <c r="G4625" s="78"/>
      <c r="H4625" s="50"/>
    </row>
    <row r="4626" spans="1:8" ht="12.75">
      <c r="A4626" s="66"/>
      <c r="B4626" s="17"/>
      <c r="C4626" s="8"/>
      <c r="D4626" s="41"/>
      <c r="E4626" s="9"/>
      <c r="F4626" s="9"/>
      <c r="G4626" s="78"/>
      <c r="H4626" s="50"/>
    </row>
    <row r="4627" spans="1:8" ht="12.75">
      <c r="A4627" s="66"/>
      <c r="B4627" s="17" t="s">
        <v>1263</v>
      </c>
      <c r="C4627" s="8"/>
      <c r="D4627" s="41"/>
      <c r="E4627" s="9"/>
      <c r="F4627" s="9"/>
      <c r="G4627" s="78"/>
      <c r="H4627" s="50"/>
    </row>
    <row r="4628" spans="1:8" ht="12.75">
      <c r="A4628" s="66" t="s">
        <v>1027</v>
      </c>
      <c r="B4628" s="7" t="s">
        <v>534</v>
      </c>
      <c r="C4628" s="8">
        <v>30824000</v>
      </c>
      <c r="D4628" s="41">
        <v>30024000</v>
      </c>
      <c r="E4628" s="9">
        <v>29767008.79</v>
      </c>
      <c r="F4628" s="46" t="str">
        <f>IF(E4628&gt;D4628,E4628-D4628," ")</f>
        <v> </v>
      </c>
      <c r="G4628" s="47">
        <f>IF(D4628&gt;E4628,D4628-E4628," ")</f>
        <v>256991.2100000009</v>
      </c>
      <c r="H4628" s="50">
        <v>256991.21</v>
      </c>
    </row>
    <row r="4629" spans="1:8" ht="12.75">
      <c r="A4629" s="66"/>
      <c r="B4629" s="7"/>
      <c r="C4629" s="8"/>
      <c r="D4629" s="41"/>
      <c r="E4629" s="9"/>
      <c r="F4629" s="9"/>
      <c r="G4629" s="78"/>
      <c r="H4629" s="50"/>
    </row>
    <row r="4630" spans="1:8" ht="12.75">
      <c r="A4630" s="66"/>
      <c r="B4630" s="17" t="s">
        <v>1264</v>
      </c>
      <c r="C4630" s="8"/>
      <c r="D4630" s="41"/>
      <c r="E4630" s="9"/>
      <c r="F4630" s="9"/>
      <c r="G4630" s="78"/>
      <c r="H4630" s="50"/>
    </row>
    <row r="4631" spans="1:8" ht="12.75">
      <c r="A4631" s="66" t="s">
        <v>1028</v>
      </c>
      <c r="B4631" s="7" t="s">
        <v>554</v>
      </c>
      <c r="C4631" s="8">
        <v>120000</v>
      </c>
      <c r="D4631" s="41">
        <v>220000</v>
      </c>
      <c r="E4631" s="9">
        <v>204200</v>
      </c>
      <c r="F4631" s="46" t="str">
        <f aca="true" t="shared" si="266" ref="F4631:F4637">IF(E4631&gt;D4631,E4631-D4631," ")</f>
        <v> </v>
      </c>
      <c r="G4631" s="47">
        <f aca="true" t="shared" si="267" ref="G4631:G4637">IF(D4631&gt;E4631,D4631-E4631," ")</f>
        <v>15800</v>
      </c>
      <c r="H4631" s="50">
        <v>15800</v>
      </c>
    </row>
    <row r="4632" spans="1:8" ht="12.75">
      <c r="A4632" s="67" t="s">
        <v>536</v>
      </c>
      <c r="B4632" s="7" t="s">
        <v>555</v>
      </c>
      <c r="C4632" s="8">
        <v>6300000</v>
      </c>
      <c r="D4632" s="41">
        <v>6300000</v>
      </c>
      <c r="E4632" s="9">
        <v>6283400.18</v>
      </c>
      <c r="F4632" s="46" t="str">
        <f t="shared" si="266"/>
        <v> </v>
      </c>
      <c r="G4632" s="47">
        <f t="shared" si="267"/>
        <v>16599.820000000298</v>
      </c>
      <c r="H4632" s="50">
        <v>16599.82</v>
      </c>
    </row>
    <row r="4633" spans="1:8" ht="12.75">
      <c r="A4633" s="67" t="s">
        <v>538</v>
      </c>
      <c r="B4633" s="7" t="s">
        <v>579</v>
      </c>
      <c r="C4633" s="8">
        <v>10000</v>
      </c>
      <c r="D4633" s="41">
        <v>10000</v>
      </c>
      <c r="E4633" s="9">
        <v>7675</v>
      </c>
      <c r="F4633" s="46" t="str">
        <f t="shared" si="266"/>
        <v> </v>
      </c>
      <c r="G4633" s="47">
        <f t="shared" si="267"/>
        <v>2325</v>
      </c>
      <c r="H4633" s="50">
        <v>2325</v>
      </c>
    </row>
    <row r="4634" spans="1:8" ht="12.75">
      <c r="A4634" s="67" t="s">
        <v>1370</v>
      </c>
      <c r="B4634" s="7" t="s">
        <v>1381</v>
      </c>
      <c r="C4634" s="8">
        <v>341000</v>
      </c>
      <c r="D4634" s="41"/>
      <c r="E4634" s="9"/>
      <c r="F4634" s="46" t="str">
        <f t="shared" si="266"/>
        <v> </v>
      </c>
      <c r="G4634" s="47" t="str">
        <f t="shared" si="267"/>
        <v> </v>
      </c>
      <c r="H4634" s="50"/>
    </row>
    <row r="4635" spans="1:8" ht="12.75">
      <c r="A4635" s="67"/>
      <c r="B4635" s="7" t="s">
        <v>1380</v>
      </c>
      <c r="C4635" s="8"/>
      <c r="D4635" s="41">
        <v>321000</v>
      </c>
      <c r="E4635" s="9">
        <v>294734.5</v>
      </c>
      <c r="F4635" s="46" t="str">
        <f t="shared" si="266"/>
        <v> </v>
      </c>
      <c r="G4635" s="47">
        <f t="shared" si="267"/>
        <v>26265.5</v>
      </c>
      <c r="H4635" s="50">
        <v>26265.5</v>
      </c>
    </row>
    <row r="4636" spans="1:8" ht="12.75">
      <c r="A4636" s="67" t="s">
        <v>539</v>
      </c>
      <c r="B4636" s="7" t="s">
        <v>556</v>
      </c>
      <c r="C4636" s="8">
        <v>160000</v>
      </c>
      <c r="D4636" s="41">
        <v>310000</v>
      </c>
      <c r="E4636" s="9">
        <v>288750.13</v>
      </c>
      <c r="F4636" s="46" t="str">
        <f t="shared" si="266"/>
        <v> </v>
      </c>
      <c r="G4636" s="47">
        <f t="shared" si="267"/>
        <v>21249.869999999995</v>
      </c>
      <c r="H4636" s="50">
        <v>21249.87</v>
      </c>
    </row>
    <row r="4637" spans="1:8" ht="12.75">
      <c r="A4637" s="67" t="s">
        <v>540</v>
      </c>
      <c r="B4637" s="7" t="s">
        <v>557</v>
      </c>
      <c r="C4637" s="8">
        <v>180000</v>
      </c>
      <c r="D4637" s="41">
        <v>180000</v>
      </c>
      <c r="E4637" s="9">
        <v>179680.82</v>
      </c>
      <c r="F4637" s="46" t="str">
        <f t="shared" si="266"/>
        <v> </v>
      </c>
      <c r="G4637" s="47">
        <f t="shared" si="267"/>
        <v>319.179999999993</v>
      </c>
      <c r="H4637" s="50">
        <v>319.18</v>
      </c>
    </row>
    <row r="4638" spans="1:8" ht="12.75">
      <c r="A4638" s="67"/>
      <c r="B4638" s="15" t="s">
        <v>601</v>
      </c>
      <c r="C4638" s="8"/>
      <c r="D4638" s="44">
        <f>SUM(D4628:D4637)</f>
        <v>37365000</v>
      </c>
      <c r="E4638" s="22">
        <f>SUM(E4628:E4637)</f>
        <v>37025449.42</v>
      </c>
      <c r="F4638" s="22"/>
      <c r="G4638" s="61">
        <f>SUM(G4628:G4637)</f>
        <v>339550.5800000012</v>
      </c>
      <c r="H4638" s="50">
        <f>SUM(H4628:H4637)</f>
        <v>339550.57999999996</v>
      </c>
    </row>
    <row r="4639" spans="1:8" ht="12.75">
      <c r="A4639" s="27"/>
      <c r="B4639" s="3"/>
      <c r="C4639" s="1"/>
      <c r="D4639" s="45"/>
      <c r="E4639" s="4"/>
      <c r="F4639" s="4"/>
      <c r="G4639" s="4"/>
      <c r="H4639" s="50"/>
    </row>
    <row r="4640" spans="1:8" ht="12.75">
      <c r="A4640" s="67"/>
      <c r="B4640" s="7"/>
      <c r="C4640" s="8"/>
      <c r="D4640" s="41"/>
      <c r="E4640" s="9"/>
      <c r="F4640" s="9"/>
      <c r="G4640" s="78"/>
      <c r="H4640" s="50"/>
    </row>
    <row r="4641" spans="1:8" ht="12.75">
      <c r="A4641" s="67"/>
      <c r="B4641" s="17" t="s">
        <v>1643</v>
      </c>
      <c r="C4641" s="8"/>
      <c r="D4641" s="41"/>
      <c r="E4641" s="9"/>
      <c r="F4641" s="9"/>
      <c r="G4641" s="78"/>
      <c r="H4641" s="50"/>
    </row>
    <row r="4642" spans="1:8" ht="12.75">
      <c r="A4642" s="67"/>
      <c r="B4642" s="7"/>
      <c r="C4642" s="8"/>
      <c r="D4642" s="41"/>
      <c r="E4642" s="9"/>
      <c r="F4642" s="9"/>
      <c r="G4642" s="78"/>
      <c r="H4642" s="50"/>
    </row>
    <row r="4643" spans="1:8" ht="12.75">
      <c r="A4643" s="67"/>
      <c r="B4643" s="15" t="s">
        <v>598</v>
      </c>
      <c r="C4643" s="8"/>
      <c r="D4643" s="41">
        <f>D4638</f>
        <v>37365000</v>
      </c>
      <c r="E4643" s="9">
        <f>E4638</f>
        <v>37025449.42</v>
      </c>
      <c r="F4643" s="9"/>
      <c r="G4643" s="78">
        <f>G4638</f>
        <v>339550.5800000012</v>
      </c>
      <c r="H4643" s="50">
        <f>H4638</f>
        <v>339550.57999999996</v>
      </c>
    </row>
    <row r="4644" spans="1:8" ht="12.75">
      <c r="A4644" s="67"/>
      <c r="B4644" s="7"/>
      <c r="C4644" s="8"/>
      <c r="D4644" s="41"/>
      <c r="E4644" s="9"/>
      <c r="F4644" s="9"/>
      <c r="G4644" s="78"/>
      <c r="H4644" s="50"/>
    </row>
    <row r="4645" spans="1:8" ht="12.75">
      <c r="A4645" s="67"/>
      <c r="B4645" s="17" t="s">
        <v>1458</v>
      </c>
      <c r="C4645" s="8"/>
      <c r="D4645" s="41"/>
      <c r="E4645" s="9"/>
      <c r="F4645" s="9"/>
      <c r="G4645" s="78"/>
      <c r="H4645" s="50"/>
    </row>
    <row r="4646" spans="1:8" ht="12.75">
      <c r="A4646" s="66" t="s">
        <v>1644</v>
      </c>
      <c r="B4646" s="7" t="s">
        <v>558</v>
      </c>
      <c r="C4646" s="8">
        <v>850000</v>
      </c>
      <c r="D4646" s="41">
        <v>895000</v>
      </c>
      <c r="E4646" s="9">
        <v>893504.14</v>
      </c>
      <c r="F4646" s="46" t="str">
        <f aca="true" t="shared" si="268" ref="F4646:F4665">IF(E4646&gt;D4646,E4646-D4646," ")</f>
        <v> </v>
      </c>
      <c r="G4646" s="47">
        <f aca="true" t="shared" si="269" ref="G4646:G4665">IF(D4646&gt;E4646,D4646-E4646," ")</f>
        <v>1495.859999999986</v>
      </c>
      <c r="H4646" s="50">
        <v>1495.86</v>
      </c>
    </row>
    <row r="4647" spans="1:8" ht="12.75">
      <c r="A4647" s="67" t="s">
        <v>577</v>
      </c>
      <c r="B4647" s="7" t="s">
        <v>580</v>
      </c>
      <c r="C4647" s="8">
        <v>5550000</v>
      </c>
      <c r="D4647" s="41">
        <v>5990000</v>
      </c>
      <c r="E4647" s="9">
        <v>5985300</v>
      </c>
      <c r="F4647" s="46" t="str">
        <f t="shared" si="268"/>
        <v> </v>
      </c>
      <c r="G4647" s="47">
        <f t="shared" si="269"/>
        <v>4700</v>
      </c>
      <c r="H4647" s="50">
        <v>4700</v>
      </c>
    </row>
    <row r="4648" spans="1:8" ht="12.75">
      <c r="A4648" s="67" t="s">
        <v>542</v>
      </c>
      <c r="B4648" s="7" t="s">
        <v>581</v>
      </c>
      <c r="C4648" s="8">
        <v>220000</v>
      </c>
      <c r="D4648" s="41">
        <v>310000</v>
      </c>
      <c r="E4648" s="9">
        <v>283317.09</v>
      </c>
      <c r="F4648" s="46" t="str">
        <f t="shared" si="268"/>
        <v> </v>
      </c>
      <c r="G4648" s="47">
        <f t="shared" si="269"/>
        <v>26682.909999999974</v>
      </c>
      <c r="H4648" s="50">
        <v>26682.91</v>
      </c>
    </row>
    <row r="4649" spans="1:8" ht="12.75">
      <c r="A4649" s="67" t="s">
        <v>543</v>
      </c>
      <c r="B4649" s="7" t="s">
        <v>559</v>
      </c>
      <c r="C4649" s="8">
        <v>200000</v>
      </c>
      <c r="D4649" s="41">
        <v>450000</v>
      </c>
      <c r="E4649" s="9">
        <v>446892.75</v>
      </c>
      <c r="F4649" s="46" t="str">
        <f t="shared" si="268"/>
        <v> </v>
      </c>
      <c r="G4649" s="47">
        <f t="shared" si="269"/>
        <v>3107.25</v>
      </c>
      <c r="H4649" s="50">
        <v>3107.25</v>
      </c>
    </row>
    <row r="4650" spans="1:8" ht="12.75">
      <c r="A4650" s="67" t="s">
        <v>544</v>
      </c>
      <c r="B4650" s="7" t="s">
        <v>1353</v>
      </c>
      <c r="C4650" s="8">
        <v>150000</v>
      </c>
      <c r="D4650" s="41"/>
      <c r="E4650" s="9"/>
      <c r="F4650" s="46" t="str">
        <f t="shared" si="268"/>
        <v> </v>
      </c>
      <c r="G4650" s="47" t="str">
        <f t="shared" si="269"/>
        <v> </v>
      </c>
      <c r="H4650" s="50"/>
    </row>
    <row r="4651" spans="1:8" ht="12.75">
      <c r="A4651" s="67"/>
      <c r="B4651" s="7" t="s">
        <v>1382</v>
      </c>
      <c r="C4651" s="8"/>
      <c r="D4651" s="41">
        <v>245000</v>
      </c>
      <c r="E4651" s="9">
        <v>238847.16</v>
      </c>
      <c r="F4651" s="46" t="str">
        <f t="shared" si="268"/>
        <v> </v>
      </c>
      <c r="G4651" s="47">
        <f t="shared" si="269"/>
        <v>6152.8399999999965</v>
      </c>
      <c r="H4651" s="50">
        <v>6152.84</v>
      </c>
    </row>
    <row r="4652" spans="1:8" ht="12.75">
      <c r="A4652" s="67" t="s">
        <v>578</v>
      </c>
      <c r="B4652" s="7" t="s">
        <v>560</v>
      </c>
      <c r="C4652" s="8">
        <v>300000</v>
      </c>
      <c r="D4652" s="41">
        <v>155000</v>
      </c>
      <c r="E4652" s="9">
        <v>125246.08</v>
      </c>
      <c r="F4652" s="46" t="str">
        <f t="shared" si="268"/>
        <v> </v>
      </c>
      <c r="G4652" s="47">
        <f t="shared" si="269"/>
        <v>29753.92</v>
      </c>
      <c r="H4652" s="50">
        <v>29753.92</v>
      </c>
    </row>
    <row r="4653" spans="1:8" ht="12.75">
      <c r="A4653" s="67" t="s">
        <v>545</v>
      </c>
      <c r="B4653" s="7" t="s">
        <v>561</v>
      </c>
      <c r="C4653" s="8">
        <v>120000</v>
      </c>
      <c r="D4653" s="41">
        <v>90000</v>
      </c>
      <c r="E4653" s="9">
        <v>66335</v>
      </c>
      <c r="F4653" s="46" t="str">
        <f t="shared" si="268"/>
        <v> </v>
      </c>
      <c r="G4653" s="47">
        <f t="shared" si="269"/>
        <v>23665</v>
      </c>
      <c r="H4653" s="50">
        <v>23665</v>
      </c>
    </row>
    <row r="4654" spans="1:8" ht="12.75">
      <c r="A4654" s="67" t="s">
        <v>546</v>
      </c>
      <c r="B4654" s="7" t="s">
        <v>562</v>
      </c>
      <c r="C4654" s="8">
        <v>750000</v>
      </c>
      <c r="D4654" s="41">
        <v>750000</v>
      </c>
      <c r="E4654" s="9">
        <v>744258</v>
      </c>
      <c r="F4654" s="46" t="str">
        <f t="shared" si="268"/>
        <v> </v>
      </c>
      <c r="G4654" s="47">
        <f t="shared" si="269"/>
        <v>5742</v>
      </c>
      <c r="H4654" s="50">
        <v>5742</v>
      </c>
    </row>
    <row r="4655" spans="1:8" ht="12.75">
      <c r="A4655" s="67" t="s">
        <v>547</v>
      </c>
      <c r="B4655" s="7" t="s">
        <v>563</v>
      </c>
      <c r="C4655" s="8">
        <v>30000</v>
      </c>
      <c r="D4655" s="41">
        <v>30000</v>
      </c>
      <c r="E4655" s="9">
        <v>12083</v>
      </c>
      <c r="F4655" s="46" t="str">
        <f t="shared" si="268"/>
        <v> </v>
      </c>
      <c r="G4655" s="47">
        <f t="shared" si="269"/>
        <v>17917</v>
      </c>
      <c r="H4655" s="50">
        <v>17917</v>
      </c>
    </row>
    <row r="4656" spans="1:8" ht="12.75">
      <c r="A4656" s="67" t="s">
        <v>548</v>
      </c>
      <c r="B4656" s="7" t="s">
        <v>564</v>
      </c>
      <c r="C4656" s="8">
        <v>60000</v>
      </c>
      <c r="D4656" s="41">
        <v>90000</v>
      </c>
      <c r="E4656" s="9">
        <v>64215.57</v>
      </c>
      <c r="F4656" s="46" t="str">
        <f t="shared" si="268"/>
        <v> </v>
      </c>
      <c r="G4656" s="47">
        <f t="shared" si="269"/>
        <v>25784.43</v>
      </c>
      <c r="H4656" s="50">
        <v>25784.43</v>
      </c>
    </row>
    <row r="4657" spans="1:8" ht="12.75">
      <c r="A4657" s="67" t="s">
        <v>549</v>
      </c>
      <c r="B4657" s="7" t="s">
        <v>565</v>
      </c>
      <c r="C4657" s="8">
        <v>110000</v>
      </c>
      <c r="D4657" s="41">
        <v>110000</v>
      </c>
      <c r="E4657" s="9">
        <v>99480</v>
      </c>
      <c r="F4657" s="46" t="str">
        <f t="shared" si="268"/>
        <v> </v>
      </c>
      <c r="G4657" s="47">
        <f t="shared" si="269"/>
        <v>10520</v>
      </c>
      <c r="H4657" s="50">
        <v>10520</v>
      </c>
    </row>
    <row r="4658" spans="1:8" ht="12.75">
      <c r="A4658" s="67" t="s">
        <v>588</v>
      </c>
      <c r="B4658" s="7" t="s">
        <v>1385</v>
      </c>
      <c r="C4658" s="8">
        <v>550000</v>
      </c>
      <c r="D4658" s="41">
        <v>470000</v>
      </c>
      <c r="E4658" s="9">
        <v>436080</v>
      </c>
      <c r="F4658" s="46" t="str">
        <f t="shared" si="268"/>
        <v> </v>
      </c>
      <c r="G4658" s="47">
        <f t="shared" si="269"/>
        <v>33920</v>
      </c>
      <c r="H4658" s="50">
        <v>33920</v>
      </c>
    </row>
    <row r="4659" spans="1:8" ht="12.75">
      <c r="A4659" s="67" t="s">
        <v>551</v>
      </c>
      <c r="B4659" s="7" t="s">
        <v>567</v>
      </c>
      <c r="C4659" s="8">
        <v>50000</v>
      </c>
      <c r="D4659" s="41">
        <v>30000</v>
      </c>
      <c r="E4659" s="9">
        <v>19960</v>
      </c>
      <c r="F4659" s="46" t="str">
        <f t="shared" si="268"/>
        <v> </v>
      </c>
      <c r="G4659" s="47">
        <f t="shared" si="269"/>
        <v>10040</v>
      </c>
      <c r="H4659" s="50">
        <v>10040</v>
      </c>
    </row>
    <row r="4660" spans="1:8" ht="12.75">
      <c r="A4660" s="67" t="s">
        <v>552</v>
      </c>
      <c r="B4660" s="7" t="s">
        <v>582</v>
      </c>
      <c r="C4660" s="8">
        <v>35000</v>
      </c>
      <c r="D4660" s="41">
        <v>69000</v>
      </c>
      <c r="E4660" s="9">
        <v>67098.25</v>
      </c>
      <c r="F4660" s="46" t="str">
        <f t="shared" si="268"/>
        <v> </v>
      </c>
      <c r="G4660" s="47">
        <f t="shared" si="269"/>
        <v>1901.75</v>
      </c>
      <c r="H4660" s="50">
        <v>1901.75</v>
      </c>
    </row>
    <row r="4661" spans="1:8" ht="12.75">
      <c r="A4661" s="67" t="s">
        <v>553</v>
      </c>
      <c r="B4661" s="7" t="s">
        <v>568</v>
      </c>
      <c r="C4661" s="8">
        <v>360000</v>
      </c>
      <c r="D4661" s="41">
        <v>360000</v>
      </c>
      <c r="E4661" s="9">
        <v>359246.48</v>
      </c>
      <c r="F4661" s="46" t="str">
        <f t="shared" si="268"/>
        <v> </v>
      </c>
      <c r="G4661" s="47">
        <f t="shared" si="269"/>
        <v>753.5200000000186</v>
      </c>
      <c r="H4661" s="50">
        <v>753.52</v>
      </c>
    </row>
    <row r="4662" spans="1:8" ht="12.75">
      <c r="A4662" s="67" t="s">
        <v>1327</v>
      </c>
      <c r="B4662" s="7" t="s">
        <v>1347</v>
      </c>
      <c r="C4662" s="8">
        <v>450000</v>
      </c>
      <c r="D4662" s="41">
        <v>416000</v>
      </c>
      <c r="E4662" s="9">
        <v>390742.26</v>
      </c>
      <c r="F4662" s="46" t="str">
        <f t="shared" si="268"/>
        <v> </v>
      </c>
      <c r="G4662" s="47">
        <f t="shared" si="269"/>
        <v>25257.73999999999</v>
      </c>
      <c r="H4662" s="50">
        <v>25257.74</v>
      </c>
    </row>
    <row r="4663" spans="1:8" ht="12.75">
      <c r="A4663" s="67" t="s">
        <v>591</v>
      </c>
      <c r="B4663" s="7" t="s">
        <v>1029</v>
      </c>
      <c r="C4663" s="8">
        <v>4200000</v>
      </c>
      <c r="D4663" s="41">
        <v>4095000</v>
      </c>
      <c r="E4663" s="9">
        <v>3956504</v>
      </c>
      <c r="F4663" s="46" t="str">
        <f t="shared" si="268"/>
        <v> </v>
      </c>
      <c r="G4663" s="47">
        <f t="shared" si="269"/>
        <v>138496</v>
      </c>
      <c r="H4663" s="50">
        <v>138496</v>
      </c>
    </row>
    <row r="4664" spans="1:8" ht="12.75">
      <c r="A4664" s="67" t="s">
        <v>592</v>
      </c>
      <c r="B4664" s="7" t="s">
        <v>1340</v>
      </c>
      <c r="C4664" s="8">
        <v>280000</v>
      </c>
      <c r="D4664" s="41"/>
      <c r="E4664" s="9"/>
      <c r="F4664" s="46" t="str">
        <f t="shared" si="268"/>
        <v> </v>
      </c>
      <c r="G4664" s="47" t="str">
        <f t="shared" si="269"/>
        <v> </v>
      </c>
      <c r="H4664" s="50"/>
    </row>
    <row r="4665" spans="1:8" ht="12.75">
      <c r="A4665" s="66"/>
      <c r="B4665" s="7" t="s">
        <v>987</v>
      </c>
      <c r="C4665" s="8"/>
      <c r="D4665" s="41">
        <v>280000</v>
      </c>
      <c r="E4665" s="9">
        <v>267656</v>
      </c>
      <c r="F4665" s="46" t="str">
        <f t="shared" si="268"/>
        <v> </v>
      </c>
      <c r="G4665" s="47">
        <f t="shared" si="269"/>
        <v>12344</v>
      </c>
      <c r="H4665" s="50">
        <v>12344</v>
      </c>
    </row>
    <row r="4666" spans="1:8" ht="12.75">
      <c r="A4666" s="66"/>
      <c r="B4666" s="7"/>
      <c r="C4666" s="8"/>
      <c r="D4666" s="42"/>
      <c r="E4666" s="23"/>
      <c r="F4666" s="23"/>
      <c r="G4666" s="79"/>
      <c r="H4666" s="71"/>
    </row>
    <row r="4667" spans="1:8" ht="12.75">
      <c r="A4667" s="66"/>
      <c r="B4667" s="14" t="s">
        <v>1083</v>
      </c>
      <c r="C4667" s="8">
        <v>52200000</v>
      </c>
      <c r="D4667" s="43">
        <f>SUM(D4643:D4665)</f>
        <v>52200000</v>
      </c>
      <c r="E4667" s="21">
        <f>SUM(E4643:E4665)</f>
        <v>51482215.199999996</v>
      </c>
      <c r="F4667" s="21"/>
      <c r="G4667" s="80">
        <f>SUM(G4643:G4665)</f>
        <v>717784.8000000011</v>
      </c>
      <c r="H4667" s="72">
        <f>SUM(H4643:H4665)</f>
        <v>717784.7999999999</v>
      </c>
    </row>
    <row r="4668" spans="1:9" ht="12.75">
      <c r="A4668" s="66"/>
      <c r="B4668" s="15" t="s">
        <v>1265</v>
      </c>
      <c r="C4668" s="8"/>
      <c r="D4668" s="41"/>
      <c r="E4668" s="9"/>
      <c r="F4668" s="56" t="str">
        <f>IF(E4667&gt;D4667,E4667-D4667," ")</f>
        <v> </v>
      </c>
      <c r="G4668" s="82">
        <f>IF(D4667&gt;E4667,D4667-E4667," ")</f>
        <v>717784.8000000045</v>
      </c>
      <c r="H4668" s="50"/>
      <c r="I4668" s="9">
        <v>51482215.2</v>
      </c>
    </row>
    <row r="4669" spans="1:8" ht="12.75">
      <c r="A4669" s="66"/>
      <c r="B4669" s="7"/>
      <c r="C4669" s="8"/>
      <c r="D4669" s="41"/>
      <c r="E4669" s="9"/>
      <c r="F4669" s="9"/>
      <c r="G4669" s="78"/>
      <c r="H4669" s="50"/>
    </row>
    <row r="4670" spans="1:8" ht="12.75">
      <c r="A4670" s="66"/>
      <c r="B4670" s="17" t="s">
        <v>520</v>
      </c>
      <c r="C4670" s="8"/>
      <c r="D4670" s="41"/>
      <c r="E4670" s="9"/>
      <c r="F4670" s="9"/>
      <c r="G4670" s="78"/>
      <c r="H4670" s="50"/>
    </row>
    <row r="4671" spans="1:8" ht="12.75">
      <c r="A4671" s="66"/>
      <c r="B4671" s="17" t="s">
        <v>1085</v>
      </c>
      <c r="C4671" s="8"/>
      <c r="D4671" s="41"/>
      <c r="E4671" s="9"/>
      <c r="F4671" s="9"/>
      <c r="G4671" s="78"/>
      <c r="H4671" s="50"/>
    </row>
    <row r="4672" spans="1:8" ht="12.75">
      <c r="A4672" s="66"/>
      <c r="B4672" s="17" t="s">
        <v>1086</v>
      </c>
      <c r="C4672" s="8"/>
      <c r="D4672" s="41"/>
      <c r="E4672" s="9"/>
      <c r="F4672" s="9"/>
      <c r="G4672" s="78"/>
      <c r="H4672" s="50"/>
    </row>
    <row r="4673" spans="1:8" ht="12.75">
      <c r="A4673" s="66"/>
      <c r="B4673" s="14"/>
      <c r="C4673" s="8"/>
      <c r="D4673" s="41"/>
      <c r="E4673" s="9"/>
      <c r="F4673" s="9"/>
      <c r="G4673" s="78"/>
      <c r="H4673" s="50"/>
    </row>
    <row r="4674" spans="1:8" ht="12.75">
      <c r="A4674" s="66"/>
      <c r="B4674" s="17" t="s">
        <v>438</v>
      </c>
      <c r="C4674" s="8"/>
      <c r="D4674" s="41"/>
      <c r="E4674" s="9"/>
      <c r="F4674" s="9"/>
      <c r="G4674" s="78"/>
      <c r="H4674" s="50"/>
    </row>
    <row r="4675" spans="1:8" ht="12.75">
      <c r="A4675" s="66"/>
      <c r="B4675" s="17"/>
      <c r="C4675" s="8"/>
      <c r="D4675" s="41"/>
      <c r="E4675" s="9"/>
      <c r="F4675" s="9"/>
      <c r="G4675" s="78"/>
      <c r="H4675" s="50"/>
    </row>
    <row r="4676" spans="1:8" ht="12.75">
      <c r="A4676" s="66"/>
      <c r="B4676" s="17" t="s">
        <v>1263</v>
      </c>
      <c r="C4676" s="8"/>
      <c r="D4676" s="41"/>
      <c r="E4676" s="9"/>
      <c r="F4676" s="9"/>
      <c r="G4676" s="78"/>
      <c r="H4676" s="50"/>
    </row>
    <row r="4677" spans="1:8" ht="12.75">
      <c r="A4677" s="66" t="s">
        <v>966</v>
      </c>
      <c r="B4677" s="7" t="s">
        <v>534</v>
      </c>
      <c r="C4677" s="8">
        <v>25343920</v>
      </c>
      <c r="D4677" s="41">
        <v>23418920</v>
      </c>
      <c r="E4677" s="9">
        <v>22977891.26</v>
      </c>
      <c r="F4677" s="46" t="str">
        <f>IF(E4677&gt;D4677,E4677-D4677," ")</f>
        <v> </v>
      </c>
      <c r="G4677" s="47">
        <f>IF(D4677&gt;E4677,D4677-E4677," ")</f>
        <v>441028.73999999836</v>
      </c>
      <c r="H4677" s="50">
        <v>441028.74</v>
      </c>
    </row>
    <row r="4678" spans="1:8" ht="12.75">
      <c r="A4678" s="66"/>
      <c r="B4678" s="7"/>
      <c r="C4678" s="8"/>
      <c r="D4678" s="41"/>
      <c r="E4678" s="9"/>
      <c r="F4678" s="9"/>
      <c r="G4678" s="78"/>
      <c r="H4678" s="50"/>
    </row>
    <row r="4679" spans="1:8" ht="12.75">
      <c r="A4679" s="66"/>
      <c r="B4679" s="17" t="s">
        <v>1264</v>
      </c>
      <c r="C4679" s="8"/>
      <c r="D4679" s="41"/>
      <c r="E4679" s="9"/>
      <c r="F4679" s="9"/>
      <c r="G4679" s="78"/>
      <c r="H4679" s="50"/>
    </row>
    <row r="4680" spans="1:8" ht="12.75">
      <c r="A4680" s="66" t="s">
        <v>967</v>
      </c>
      <c r="B4680" s="7" t="s">
        <v>554</v>
      </c>
      <c r="C4680" s="8">
        <v>90000</v>
      </c>
      <c r="D4680" s="41">
        <v>191300</v>
      </c>
      <c r="E4680" s="9">
        <v>188341.49</v>
      </c>
      <c r="F4680" s="46" t="str">
        <f aca="true" t="shared" si="270" ref="F4680:F4694">IF(E4680&gt;D4680,E4680-D4680," ")</f>
        <v> </v>
      </c>
      <c r="G4680" s="47">
        <f aca="true" t="shared" si="271" ref="G4680:G4694">IF(D4680&gt;E4680,D4680-E4680," ")</f>
        <v>2958.5100000000093</v>
      </c>
      <c r="H4680" s="50">
        <v>2958.51</v>
      </c>
    </row>
    <row r="4681" spans="1:8" ht="12.75">
      <c r="A4681" s="67" t="s">
        <v>536</v>
      </c>
      <c r="B4681" s="7" t="s">
        <v>555</v>
      </c>
      <c r="C4681" s="8">
        <v>2675000</v>
      </c>
      <c r="D4681" s="41">
        <v>3475000</v>
      </c>
      <c r="E4681" s="9">
        <v>3458562.14</v>
      </c>
      <c r="F4681" s="46" t="str">
        <f t="shared" si="270"/>
        <v> </v>
      </c>
      <c r="G4681" s="47">
        <f t="shared" si="271"/>
        <v>16437.85999999987</v>
      </c>
      <c r="H4681" s="50">
        <v>16437.86</v>
      </c>
    </row>
    <row r="4682" spans="1:8" ht="12.75">
      <c r="A4682" s="67" t="s">
        <v>538</v>
      </c>
      <c r="B4682" s="7" t="s">
        <v>579</v>
      </c>
      <c r="C4682" s="8">
        <v>18000</v>
      </c>
      <c r="D4682" s="41">
        <v>18000</v>
      </c>
      <c r="E4682" s="9">
        <v>18000</v>
      </c>
      <c r="F4682" s="46" t="str">
        <f t="shared" si="270"/>
        <v> </v>
      </c>
      <c r="G4682" s="47" t="str">
        <f t="shared" si="271"/>
        <v> </v>
      </c>
      <c r="H4682" s="50">
        <v>0</v>
      </c>
    </row>
    <row r="4683" spans="1:8" ht="12.75">
      <c r="A4683" s="67" t="s">
        <v>1370</v>
      </c>
      <c r="B4683" s="7" t="s">
        <v>1381</v>
      </c>
      <c r="C4683" s="8">
        <v>250000</v>
      </c>
      <c r="D4683" s="41"/>
      <c r="E4683" s="9"/>
      <c r="F4683" s="46" t="str">
        <f t="shared" si="270"/>
        <v> </v>
      </c>
      <c r="G4683" s="47" t="str">
        <f t="shared" si="271"/>
        <v> </v>
      </c>
      <c r="H4683" s="50"/>
    </row>
    <row r="4684" spans="1:8" ht="12.75">
      <c r="A4684" s="67"/>
      <c r="B4684" s="7" t="s">
        <v>1380</v>
      </c>
      <c r="C4684" s="8"/>
      <c r="D4684" s="41">
        <v>250000</v>
      </c>
      <c r="E4684" s="9">
        <v>60230</v>
      </c>
      <c r="F4684" s="46" t="str">
        <f t="shared" si="270"/>
        <v> </v>
      </c>
      <c r="G4684" s="47">
        <f t="shared" si="271"/>
        <v>189770</v>
      </c>
      <c r="H4684" s="50">
        <v>189770</v>
      </c>
    </row>
    <row r="4685" spans="1:8" ht="12.75">
      <c r="A4685" s="67" t="s">
        <v>539</v>
      </c>
      <c r="B4685" s="7" t="s">
        <v>556</v>
      </c>
      <c r="C4685" s="8">
        <v>250000</v>
      </c>
      <c r="D4685" s="41">
        <v>680000</v>
      </c>
      <c r="E4685" s="9">
        <v>671313.48</v>
      </c>
      <c r="F4685" s="46" t="str">
        <f t="shared" si="270"/>
        <v> </v>
      </c>
      <c r="G4685" s="47">
        <f t="shared" si="271"/>
        <v>8686.520000000019</v>
      </c>
      <c r="H4685" s="50">
        <v>8686.52</v>
      </c>
    </row>
    <row r="4686" spans="1:8" ht="12.75">
      <c r="A4686" s="67" t="s">
        <v>540</v>
      </c>
      <c r="B4686" s="7" t="s">
        <v>557</v>
      </c>
      <c r="C4686" s="8">
        <v>225000</v>
      </c>
      <c r="D4686" s="41">
        <v>255000</v>
      </c>
      <c r="E4686" s="9">
        <v>247472.08</v>
      </c>
      <c r="F4686" s="46" t="str">
        <f t="shared" si="270"/>
        <v> </v>
      </c>
      <c r="G4686" s="47">
        <f t="shared" si="271"/>
        <v>7527.920000000013</v>
      </c>
      <c r="H4686" s="50">
        <v>7527.92</v>
      </c>
    </row>
    <row r="4687" spans="1:8" ht="12.75">
      <c r="A4687" s="67" t="s">
        <v>541</v>
      </c>
      <c r="B4687" s="7" t="s">
        <v>558</v>
      </c>
      <c r="C4687" s="8">
        <v>760000</v>
      </c>
      <c r="D4687" s="41">
        <v>1210000</v>
      </c>
      <c r="E4687" s="9">
        <v>1206571.78</v>
      </c>
      <c r="F4687" s="46" t="str">
        <f t="shared" si="270"/>
        <v> </v>
      </c>
      <c r="G4687" s="47">
        <f t="shared" si="271"/>
        <v>3428.219999999972</v>
      </c>
      <c r="H4687" s="50">
        <v>3428.22</v>
      </c>
    </row>
    <row r="4688" spans="1:8" ht="12.75">
      <c r="A4688" s="67" t="s">
        <v>577</v>
      </c>
      <c r="B4688" s="7" t="s">
        <v>580</v>
      </c>
      <c r="C4688" s="8">
        <v>18160000</v>
      </c>
      <c r="D4688" s="41">
        <v>16738700</v>
      </c>
      <c r="E4688" s="9">
        <v>12106365.96</v>
      </c>
      <c r="F4688" s="46" t="str">
        <f t="shared" si="270"/>
        <v> </v>
      </c>
      <c r="G4688" s="47">
        <f t="shared" si="271"/>
        <v>4632334.039999999</v>
      </c>
      <c r="H4688" s="50">
        <v>4632334.04</v>
      </c>
    </row>
    <row r="4689" spans="1:8" ht="12.75">
      <c r="A4689" s="67" t="s">
        <v>542</v>
      </c>
      <c r="B4689" s="7" t="s">
        <v>581</v>
      </c>
      <c r="C4689" s="8">
        <v>195000</v>
      </c>
      <c r="D4689" s="41">
        <v>440000</v>
      </c>
      <c r="E4689" s="9">
        <v>427066.21</v>
      </c>
      <c r="F4689" s="46" t="str">
        <f t="shared" si="270"/>
        <v> </v>
      </c>
      <c r="G4689" s="47">
        <f t="shared" si="271"/>
        <v>12933.789999999979</v>
      </c>
      <c r="H4689" s="50">
        <v>12933.79</v>
      </c>
    </row>
    <row r="4690" spans="1:8" ht="12.75">
      <c r="A4690" s="67" t="s">
        <v>543</v>
      </c>
      <c r="B4690" s="7" t="s">
        <v>559</v>
      </c>
      <c r="C4690" s="8">
        <v>150000</v>
      </c>
      <c r="D4690" s="41">
        <v>195000</v>
      </c>
      <c r="E4690" s="9">
        <v>185723</v>
      </c>
      <c r="F4690" s="46" t="str">
        <f t="shared" si="270"/>
        <v> </v>
      </c>
      <c r="G4690" s="47">
        <f t="shared" si="271"/>
        <v>9277</v>
      </c>
      <c r="H4690" s="50">
        <v>9277</v>
      </c>
    </row>
    <row r="4691" spans="1:8" ht="12.75">
      <c r="A4691" s="67" t="s">
        <v>544</v>
      </c>
      <c r="B4691" s="7" t="s">
        <v>1353</v>
      </c>
      <c r="C4691" s="8">
        <v>230000</v>
      </c>
      <c r="D4691" s="41">
        <v>510500</v>
      </c>
      <c r="E4691" s="9">
        <v>484422.88</v>
      </c>
      <c r="F4691" s="46" t="str">
        <f t="shared" si="270"/>
        <v> </v>
      </c>
      <c r="G4691" s="47">
        <f t="shared" si="271"/>
        <v>26077.119999999995</v>
      </c>
      <c r="H4691" s="50">
        <v>26077.12</v>
      </c>
    </row>
    <row r="4692" spans="1:8" ht="12.75">
      <c r="A4692" s="67"/>
      <c r="B4692" s="7" t="s">
        <v>1382</v>
      </c>
      <c r="C4692" s="8"/>
      <c r="D4692" s="41"/>
      <c r="E4692" s="9"/>
      <c r="F4692" s="46" t="str">
        <f t="shared" si="270"/>
        <v> </v>
      </c>
      <c r="G4692" s="47" t="str">
        <f t="shared" si="271"/>
        <v> </v>
      </c>
      <c r="H4692" s="50"/>
    </row>
    <row r="4693" spans="1:8" ht="12.75">
      <c r="A4693" s="67" t="s">
        <v>578</v>
      </c>
      <c r="B4693" s="7" t="s">
        <v>560</v>
      </c>
      <c r="C4693" s="8">
        <v>200000</v>
      </c>
      <c r="D4693" s="41">
        <v>125000</v>
      </c>
      <c r="E4693" s="9">
        <v>82718.3</v>
      </c>
      <c r="F4693" s="46" t="str">
        <f t="shared" si="270"/>
        <v> </v>
      </c>
      <c r="G4693" s="47">
        <f t="shared" si="271"/>
        <v>42281.7</v>
      </c>
      <c r="H4693" s="50">
        <v>42281.7</v>
      </c>
    </row>
    <row r="4694" spans="1:8" ht="12.75">
      <c r="A4694" s="67" t="s">
        <v>545</v>
      </c>
      <c r="B4694" s="7" t="s">
        <v>561</v>
      </c>
      <c r="C4694" s="8">
        <v>425000</v>
      </c>
      <c r="D4694" s="41">
        <v>500000</v>
      </c>
      <c r="E4694" s="9">
        <v>494395</v>
      </c>
      <c r="F4694" s="46" t="str">
        <f t="shared" si="270"/>
        <v> </v>
      </c>
      <c r="G4694" s="47">
        <f t="shared" si="271"/>
        <v>5605</v>
      </c>
      <c r="H4694" s="50">
        <v>5605</v>
      </c>
    </row>
    <row r="4695" spans="1:8" ht="12.75">
      <c r="A4695" s="67"/>
      <c r="B4695" s="15" t="s">
        <v>601</v>
      </c>
      <c r="C4695" s="8"/>
      <c r="D4695" s="44">
        <f>SUM(D4677:D4694)</f>
        <v>48007420</v>
      </c>
      <c r="E4695" s="22">
        <f>SUM(E4677:E4694)</f>
        <v>42609073.58</v>
      </c>
      <c r="F4695" s="22"/>
      <c r="G4695" s="61">
        <f>SUM(G4677:G4694)</f>
        <v>5398346.419999998</v>
      </c>
      <c r="H4695" s="50">
        <f>SUM(H4677:H4694)</f>
        <v>5398346.420000001</v>
      </c>
    </row>
    <row r="4696" spans="1:8" ht="12.75">
      <c r="A4696" s="27"/>
      <c r="B4696" s="3"/>
      <c r="C4696" s="1"/>
      <c r="D4696" s="45"/>
      <c r="E4696" s="4"/>
      <c r="F4696" s="4"/>
      <c r="G4696" s="4"/>
      <c r="H4696" s="50"/>
    </row>
    <row r="4697" spans="1:8" ht="12.75">
      <c r="A4697" s="67"/>
      <c r="B4697" s="7"/>
      <c r="C4697" s="8"/>
      <c r="D4697" s="41"/>
      <c r="E4697" s="9"/>
      <c r="F4697" s="9"/>
      <c r="G4697" s="78"/>
      <c r="H4697" s="50"/>
    </row>
    <row r="4698" spans="1:8" ht="12.75">
      <c r="A4698" s="67"/>
      <c r="B4698" s="17" t="s">
        <v>1084</v>
      </c>
      <c r="C4698" s="8"/>
      <c r="D4698" s="41"/>
      <c r="E4698" s="9"/>
      <c r="F4698" s="9"/>
      <c r="G4698" s="78"/>
      <c r="H4698" s="50"/>
    </row>
    <row r="4699" spans="1:8" ht="12.75">
      <c r="A4699" s="67"/>
      <c r="B4699" s="17" t="s">
        <v>1085</v>
      </c>
      <c r="C4699" s="8"/>
      <c r="D4699" s="41"/>
      <c r="E4699" s="9"/>
      <c r="F4699" s="9"/>
      <c r="G4699" s="78"/>
      <c r="H4699" s="50"/>
    </row>
    <row r="4700" spans="1:8" ht="12.75">
      <c r="A4700" s="67"/>
      <c r="B4700" s="17" t="s">
        <v>1645</v>
      </c>
      <c r="C4700" s="8"/>
      <c r="D4700" s="41"/>
      <c r="E4700" s="9"/>
      <c r="F4700" s="9"/>
      <c r="G4700" s="78"/>
      <c r="H4700" s="50"/>
    </row>
    <row r="4701" spans="1:8" ht="12.75">
      <c r="A4701" s="67"/>
      <c r="B4701" s="14"/>
      <c r="C4701" s="8"/>
      <c r="D4701" s="41"/>
      <c r="E4701" s="9"/>
      <c r="F4701" s="9"/>
      <c r="G4701" s="78"/>
      <c r="H4701" s="50"/>
    </row>
    <row r="4702" spans="1:8" ht="12.75">
      <c r="A4702" s="67"/>
      <c r="B4702" s="17" t="s">
        <v>1455</v>
      </c>
      <c r="C4702" s="8"/>
      <c r="D4702" s="41"/>
      <c r="E4702" s="9"/>
      <c r="F4702" s="9"/>
      <c r="G4702" s="78"/>
      <c r="H4702" s="50"/>
    </row>
    <row r="4703" spans="1:8" ht="12.75">
      <c r="A4703" s="67"/>
      <c r="B4703" s="17"/>
      <c r="C4703" s="8"/>
      <c r="D4703" s="41"/>
      <c r="E4703" s="9"/>
      <c r="F4703" s="9"/>
      <c r="G4703" s="78"/>
      <c r="H4703" s="50"/>
    </row>
    <row r="4704" spans="1:8" ht="12.75">
      <c r="A4704" s="67"/>
      <c r="B4704" s="15" t="s">
        <v>598</v>
      </c>
      <c r="C4704" s="8"/>
      <c r="D4704" s="41">
        <f>D4695</f>
        <v>48007420</v>
      </c>
      <c r="E4704" s="9">
        <f>E4695</f>
        <v>42609073.58</v>
      </c>
      <c r="F4704" s="9"/>
      <c r="G4704" s="78">
        <f>G4695</f>
        <v>5398346.419999998</v>
      </c>
      <c r="H4704" s="50">
        <f>H4695</f>
        <v>5398346.420000001</v>
      </c>
    </row>
    <row r="4705" spans="1:8" ht="12.75">
      <c r="A4705" s="67"/>
      <c r="B4705" s="17"/>
      <c r="C4705" s="8"/>
      <c r="D4705" s="41"/>
      <c r="E4705" s="9"/>
      <c r="F4705" s="9"/>
      <c r="G4705" s="78"/>
      <c r="H4705" s="50"/>
    </row>
    <row r="4706" spans="1:8" ht="12.75">
      <c r="A4706" s="67"/>
      <c r="B4706" s="17" t="s">
        <v>599</v>
      </c>
      <c r="C4706" s="8"/>
      <c r="D4706" s="41"/>
      <c r="E4706" s="9"/>
      <c r="F4706" s="9"/>
      <c r="G4706" s="78"/>
      <c r="H4706" s="50"/>
    </row>
    <row r="4707" spans="1:8" ht="12.75">
      <c r="A4707" s="66" t="s">
        <v>1646</v>
      </c>
      <c r="B4707" s="7" t="s">
        <v>562</v>
      </c>
      <c r="C4707" s="8">
        <v>1250000</v>
      </c>
      <c r="D4707" s="41">
        <v>1615000</v>
      </c>
      <c r="E4707" s="9">
        <v>1614052.65</v>
      </c>
      <c r="F4707" s="46" t="str">
        <f aca="true" t="shared" si="272" ref="F4707:F4730">IF(E4707&gt;D4707,E4707-D4707," ")</f>
        <v> </v>
      </c>
      <c r="G4707" s="47">
        <f aca="true" t="shared" si="273" ref="G4707:G4730">IF(D4707&gt;E4707,D4707-E4707," ")</f>
        <v>947.3500000000931</v>
      </c>
      <c r="H4707" s="50">
        <v>947.35</v>
      </c>
    </row>
    <row r="4708" spans="1:8" ht="12.75">
      <c r="A4708" s="67" t="s">
        <v>548</v>
      </c>
      <c r="B4708" s="7" t="s">
        <v>564</v>
      </c>
      <c r="C4708" s="8">
        <v>240000</v>
      </c>
      <c r="D4708" s="41">
        <v>240000</v>
      </c>
      <c r="E4708" s="9">
        <v>236255.85</v>
      </c>
      <c r="F4708" s="46" t="str">
        <f t="shared" si="272"/>
        <v> </v>
      </c>
      <c r="G4708" s="47">
        <f t="shared" si="273"/>
        <v>3744.149999999994</v>
      </c>
      <c r="H4708" s="50">
        <v>3744.15</v>
      </c>
    </row>
    <row r="4709" spans="1:8" ht="12.75">
      <c r="A4709" s="67" t="s">
        <v>549</v>
      </c>
      <c r="B4709" s="7" t="s">
        <v>565</v>
      </c>
      <c r="C4709" s="8">
        <v>75000</v>
      </c>
      <c r="D4709" s="41">
        <v>75000</v>
      </c>
      <c r="E4709" s="9">
        <v>72220</v>
      </c>
      <c r="F4709" s="46" t="str">
        <f t="shared" si="272"/>
        <v> </v>
      </c>
      <c r="G4709" s="47">
        <f t="shared" si="273"/>
        <v>2780</v>
      </c>
      <c r="H4709" s="50">
        <v>2780</v>
      </c>
    </row>
    <row r="4710" spans="1:8" ht="12.75">
      <c r="A4710" s="67" t="s">
        <v>968</v>
      </c>
      <c r="B4710" s="7" t="s">
        <v>969</v>
      </c>
      <c r="C4710" s="8">
        <v>50000</v>
      </c>
      <c r="D4710" s="41">
        <v>50000</v>
      </c>
      <c r="E4710" s="9">
        <v>47035</v>
      </c>
      <c r="F4710" s="46" t="str">
        <f t="shared" si="272"/>
        <v> </v>
      </c>
      <c r="G4710" s="47">
        <f t="shared" si="273"/>
        <v>2965</v>
      </c>
      <c r="H4710" s="50">
        <v>2965</v>
      </c>
    </row>
    <row r="4711" spans="1:8" ht="12.75">
      <c r="A4711" s="67" t="s">
        <v>588</v>
      </c>
      <c r="B4711" s="7" t="s">
        <v>1385</v>
      </c>
      <c r="C4711" s="8">
        <v>48000</v>
      </c>
      <c r="D4711" s="41">
        <v>48000</v>
      </c>
      <c r="E4711" s="9">
        <v>40997.3</v>
      </c>
      <c r="F4711" s="46" t="str">
        <f t="shared" si="272"/>
        <v> </v>
      </c>
      <c r="G4711" s="47">
        <f t="shared" si="273"/>
        <v>7002.699999999997</v>
      </c>
      <c r="H4711" s="50">
        <v>7002.7</v>
      </c>
    </row>
    <row r="4712" spans="1:8" ht="12.75">
      <c r="A4712" s="67" t="s">
        <v>551</v>
      </c>
      <c r="B4712" s="7" t="s">
        <v>567</v>
      </c>
      <c r="C4712" s="8">
        <v>50000</v>
      </c>
      <c r="D4712" s="41">
        <v>90000</v>
      </c>
      <c r="E4712" s="9">
        <v>88475</v>
      </c>
      <c r="F4712" s="46" t="str">
        <f t="shared" si="272"/>
        <v> </v>
      </c>
      <c r="G4712" s="47">
        <f t="shared" si="273"/>
        <v>1525</v>
      </c>
      <c r="H4712" s="50">
        <v>1525</v>
      </c>
    </row>
    <row r="4713" spans="1:8" ht="12.75">
      <c r="A4713" s="67" t="s">
        <v>552</v>
      </c>
      <c r="B4713" s="7" t="s">
        <v>582</v>
      </c>
      <c r="C4713" s="8">
        <v>50000</v>
      </c>
      <c r="D4713" s="41">
        <v>50000</v>
      </c>
      <c r="E4713" s="9">
        <v>49386</v>
      </c>
      <c r="F4713" s="46" t="str">
        <f t="shared" si="272"/>
        <v> </v>
      </c>
      <c r="G4713" s="47">
        <f t="shared" si="273"/>
        <v>614</v>
      </c>
      <c r="H4713" s="50">
        <v>614</v>
      </c>
    </row>
    <row r="4714" spans="1:8" ht="12.75">
      <c r="A4714" s="67" t="s">
        <v>553</v>
      </c>
      <c r="B4714" s="7" t="s">
        <v>568</v>
      </c>
      <c r="C4714" s="8">
        <v>625000</v>
      </c>
      <c r="D4714" s="41">
        <v>850000</v>
      </c>
      <c r="E4714" s="9">
        <v>832689.58</v>
      </c>
      <c r="F4714" s="46" t="str">
        <f t="shared" si="272"/>
        <v> </v>
      </c>
      <c r="G4714" s="47">
        <f t="shared" si="273"/>
        <v>17310.420000000042</v>
      </c>
      <c r="H4714" s="50">
        <v>17310.42</v>
      </c>
    </row>
    <row r="4715" spans="1:8" ht="12.75">
      <c r="A4715" s="67" t="s">
        <v>1327</v>
      </c>
      <c r="B4715" s="7" t="s">
        <v>1347</v>
      </c>
      <c r="C4715" s="8">
        <v>300000</v>
      </c>
      <c r="D4715" s="41">
        <v>445000</v>
      </c>
      <c r="E4715" s="9">
        <v>435660.5</v>
      </c>
      <c r="F4715" s="46" t="str">
        <f t="shared" si="272"/>
        <v> </v>
      </c>
      <c r="G4715" s="47">
        <f t="shared" si="273"/>
        <v>9339.5</v>
      </c>
      <c r="H4715" s="50">
        <v>9339.5</v>
      </c>
    </row>
    <row r="4716" spans="1:8" ht="12.75">
      <c r="A4716" s="67" t="s">
        <v>863</v>
      </c>
      <c r="B4716" s="7" t="s">
        <v>865</v>
      </c>
      <c r="C4716" s="8">
        <v>50000</v>
      </c>
      <c r="D4716" s="41">
        <v>50000</v>
      </c>
      <c r="E4716" s="9">
        <v>0</v>
      </c>
      <c r="F4716" s="46" t="str">
        <f t="shared" si="272"/>
        <v> </v>
      </c>
      <c r="G4716" s="47">
        <f t="shared" si="273"/>
        <v>50000</v>
      </c>
      <c r="H4716" s="50">
        <v>50000</v>
      </c>
    </row>
    <row r="4717" spans="1:8" ht="12.75">
      <c r="A4717" s="67" t="s">
        <v>970</v>
      </c>
      <c r="B4717" s="7" t="s">
        <v>976</v>
      </c>
      <c r="C4717" s="8">
        <v>9000000</v>
      </c>
      <c r="D4717" s="41"/>
      <c r="E4717" s="9"/>
      <c r="F4717" s="46" t="str">
        <f t="shared" si="272"/>
        <v> </v>
      </c>
      <c r="G4717" s="47" t="str">
        <f t="shared" si="273"/>
        <v> </v>
      </c>
      <c r="H4717" s="50"/>
    </row>
    <row r="4718" spans="1:8" ht="12.75">
      <c r="A4718" s="67"/>
      <c r="B4718" s="7" t="s">
        <v>1342</v>
      </c>
      <c r="C4718" s="8"/>
      <c r="D4718" s="41">
        <v>9000000</v>
      </c>
      <c r="E4718" s="9">
        <v>9000000</v>
      </c>
      <c r="F4718" s="46" t="str">
        <f t="shared" si="272"/>
        <v> </v>
      </c>
      <c r="G4718" s="47" t="str">
        <f t="shared" si="273"/>
        <v> </v>
      </c>
      <c r="H4718" s="50">
        <v>0</v>
      </c>
    </row>
    <row r="4719" spans="1:8" ht="12.75">
      <c r="A4719" s="67" t="s">
        <v>971</v>
      </c>
      <c r="B4719" s="7" t="s">
        <v>979</v>
      </c>
      <c r="C4719" s="8">
        <v>1500000</v>
      </c>
      <c r="D4719" s="41"/>
      <c r="E4719" s="9"/>
      <c r="F4719" s="46" t="str">
        <f t="shared" si="272"/>
        <v> </v>
      </c>
      <c r="G4719" s="47" t="str">
        <f t="shared" si="273"/>
        <v> </v>
      </c>
      <c r="H4719" s="50"/>
    </row>
    <row r="4720" spans="1:8" ht="12.75">
      <c r="A4720" s="67"/>
      <c r="B4720" s="7" t="s">
        <v>977</v>
      </c>
      <c r="C4720" s="8"/>
      <c r="D4720" s="41"/>
      <c r="E4720" s="9"/>
      <c r="F4720" s="46" t="str">
        <f t="shared" si="272"/>
        <v> </v>
      </c>
      <c r="G4720" s="47" t="str">
        <f t="shared" si="273"/>
        <v> </v>
      </c>
      <c r="H4720" s="50"/>
    </row>
    <row r="4721" spans="1:8" ht="12.75">
      <c r="A4721" s="67"/>
      <c r="B4721" s="7" t="s">
        <v>978</v>
      </c>
      <c r="C4721" s="8"/>
      <c r="D4721" s="41">
        <v>1500000</v>
      </c>
      <c r="E4721" s="9">
        <v>1499729</v>
      </c>
      <c r="F4721" s="46" t="str">
        <f t="shared" si="272"/>
        <v> </v>
      </c>
      <c r="G4721" s="47">
        <f t="shared" si="273"/>
        <v>271</v>
      </c>
      <c r="H4721" s="50">
        <v>271</v>
      </c>
    </row>
    <row r="4722" spans="1:8" ht="12.75">
      <c r="A4722" s="67" t="s">
        <v>972</v>
      </c>
      <c r="B4722" s="7" t="s">
        <v>981</v>
      </c>
      <c r="C4722" s="8">
        <v>16000000</v>
      </c>
      <c r="D4722" s="41"/>
      <c r="E4722" s="9"/>
      <c r="F4722" s="46" t="str">
        <f t="shared" si="272"/>
        <v> </v>
      </c>
      <c r="G4722" s="47" t="str">
        <f t="shared" si="273"/>
        <v> </v>
      </c>
      <c r="H4722" s="50"/>
    </row>
    <row r="4723" spans="1:8" ht="12.75">
      <c r="A4723" s="67"/>
      <c r="B4723" s="7" t="s">
        <v>980</v>
      </c>
      <c r="C4723" s="8"/>
      <c r="D4723" s="41">
        <v>16000000</v>
      </c>
      <c r="E4723" s="9">
        <v>14322991</v>
      </c>
      <c r="F4723" s="46" t="str">
        <f t="shared" si="272"/>
        <v> </v>
      </c>
      <c r="G4723" s="47">
        <f t="shared" si="273"/>
        <v>1677009</v>
      </c>
      <c r="H4723" s="50">
        <v>1677009</v>
      </c>
    </row>
    <row r="4724" spans="1:8" ht="12.75">
      <c r="A4724" s="67" t="s">
        <v>973</v>
      </c>
      <c r="B4724" s="7" t="s">
        <v>982</v>
      </c>
      <c r="C4724" s="8">
        <v>20000000</v>
      </c>
      <c r="D4724" s="41"/>
      <c r="E4724" s="9"/>
      <c r="F4724" s="46" t="str">
        <f t="shared" si="272"/>
        <v> </v>
      </c>
      <c r="G4724" s="47" t="str">
        <f t="shared" si="273"/>
        <v> </v>
      </c>
      <c r="H4724" s="50"/>
    </row>
    <row r="4725" spans="1:8" ht="12.75">
      <c r="A4725" s="67"/>
      <c r="B4725" s="7" t="s">
        <v>983</v>
      </c>
      <c r="C4725" s="8"/>
      <c r="D4725" s="41">
        <v>20000000</v>
      </c>
      <c r="E4725" s="9">
        <v>23800000</v>
      </c>
      <c r="F4725" s="46">
        <f t="shared" si="272"/>
        <v>3800000</v>
      </c>
      <c r="G4725" s="47" t="str">
        <f t="shared" si="273"/>
        <v> </v>
      </c>
      <c r="H4725" s="50">
        <v>-3800000</v>
      </c>
    </row>
    <row r="4726" spans="1:8" ht="12.75">
      <c r="A4726" s="67" t="s">
        <v>974</v>
      </c>
      <c r="B4726" s="7" t="s">
        <v>985</v>
      </c>
      <c r="C4726" s="8">
        <v>41500000</v>
      </c>
      <c r="D4726" s="41"/>
      <c r="E4726" s="9"/>
      <c r="F4726" s="46" t="str">
        <f t="shared" si="272"/>
        <v> </v>
      </c>
      <c r="G4726" s="47" t="str">
        <f t="shared" si="273"/>
        <v> </v>
      </c>
      <c r="H4726" s="50"/>
    </row>
    <row r="4727" spans="1:8" ht="12.75">
      <c r="A4727" s="67"/>
      <c r="B4727" s="7" t="s">
        <v>984</v>
      </c>
      <c r="C4727" s="8"/>
      <c r="D4727" s="41">
        <v>37500000</v>
      </c>
      <c r="E4727" s="9">
        <v>31807924</v>
      </c>
      <c r="F4727" s="46" t="str">
        <f t="shared" si="272"/>
        <v> </v>
      </c>
      <c r="G4727" s="47">
        <f t="shared" si="273"/>
        <v>5692076</v>
      </c>
      <c r="H4727" s="50">
        <v>5692076</v>
      </c>
    </row>
    <row r="4728" spans="1:8" ht="12.75">
      <c r="A4728" s="67" t="s">
        <v>975</v>
      </c>
      <c r="B4728" s="7" t="s">
        <v>986</v>
      </c>
      <c r="C4728" s="8">
        <v>0</v>
      </c>
      <c r="D4728" s="41">
        <v>4000000</v>
      </c>
      <c r="E4728" s="9">
        <v>4000000</v>
      </c>
      <c r="F4728" s="46" t="str">
        <f t="shared" si="272"/>
        <v> </v>
      </c>
      <c r="G4728" s="47" t="str">
        <f t="shared" si="273"/>
        <v> </v>
      </c>
      <c r="H4728" s="50">
        <v>10</v>
      </c>
    </row>
    <row r="4729" spans="1:8" ht="12.75">
      <c r="A4729" s="67" t="s">
        <v>592</v>
      </c>
      <c r="B4729" s="7" t="s">
        <v>1340</v>
      </c>
      <c r="C4729" s="8">
        <v>400000</v>
      </c>
      <c r="D4729" s="41"/>
      <c r="E4729" s="9"/>
      <c r="F4729" s="46" t="str">
        <f t="shared" si="272"/>
        <v> </v>
      </c>
      <c r="G4729" s="47" t="str">
        <f t="shared" si="273"/>
        <v> </v>
      </c>
      <c r="H4729" s="50"/>
    </row>
    <row r="4730" spans="1:8" ht="12.75">
      <c r="A4730" s="66"/>
      <c r="B4730" s="7" t="s">
        <v>987</v>
      </c>
      <c r="C4730" s="8"/>
      <c r="D4730" s="41">
        <v>500000</v>
      </c>
      <c r="E4730" s="9">
        <v>462054.21</v>
      </c>
      <c r="F4730" s="46" t="str">
        <f t="shared" si="272"/>
        <v> </v>
      </c>
      <c r="G4730" s="47">
        <f t="shared" si="273"/>
        <v>37945.78999999998</v>
      </c>
      <c r="H4730" s="50">
        <v>37945.79</v>
      </c>
    </row>
    <row r="4731" spans="1:9" ht="12.75">
      <c r="A4731" s="66"/>
      <c r="B4731" s="14" t="s">
        <v>439</v>
      </c>
      <c r="C4731" s="8">
        <v>140109920</v>
      </c>
      <c r="D4731" s="44">
        <f>SUM(D4704:D4730)</f>
        <v>140020420</v>
      </c>
      <c r="E4731" s="22">
        <f>SUM(E4704:E4730)</f>
        <v>130918543.66999999</v>
      </c>
      <c r="F4731" s="22">
        <f>SUM(F4704:F4730)</f>
        <v>3800000</v>
      </c>
      <c r="G4731" s="61">
        <f>SUM(G4704:G4730)</f>
        <v>12901876.329999998</v>
      </c>
      <c r="H4731" s="73">
        <f>SUM(H4704:H4730)</f>
        <v>9101886.33</v>
      </c>
      <c r="I4731" s="9">
        <v>130918543.67</v>
      </c>
    </row>
    <row r="4732" spans="1:8" ht="12.75">
      <c r="A4732" s="66"/>
      <c r="B4732" s="7"/>
      <c r="C4732" s="8"/>
      <c r="D4732" s="41"/>
      <c r="E4732" s="9"/>
      <c r="F4732" s="9"/>
      <c r="G4732" s="78"/>
      <c r="H4732" s="50"/>
    </row>
    <row r="4733" spans="1:8" ht="12.75">
      <c r="A4733" s="66"/>
      <c r="B4733" s="17" t="s">
        <v>988</v>
      </c>
      <c r="C4733" s="8"/>
      <c r="D4733" s="41"/>
      <c r="E4733" s="9"/>
      <c r="F4733" s="9"/>
      <c r="G4733" s="78"/>
      <c r="H4733" s="50"/>
    </row>
    <row r="4734" spans="1:8" ht="12.75">
      <c r="A4734" s="66"/>
      <c r="B4734" s="17"/>
      <c r="C4734" s="8"/>
      <c r="D4734" s="41"/>
      <c r="E4734" s="9"/>
      <c r="F4734" s="9"/>
      <c r="G4734" s="78"/>
      <c r="H4734" s="50"/>
    </row>
    <row r="4735" spans="1:8" ht="12.75">
      <c r="A4735" s="66"/>
      <c r="B4735" s="17" t="s">
        <v>1263</v>
      </c>
      <c r="C4735" s="8"/>
      <c r="D4735" s="41"/>
      <c r="E4735" s="9"/>
      <c r="F4735" s="9"/>
      <c r="G4735" s="78"/>
      <c r="H4735" s="50"/>
    </row>
    <row r="4736" spans="1:8" ht="12.75">
      <c r="A4736" s="66" t="s">
        <v>989</v>
      </c>
      <c r="B4736" s="7" t="s">
        <v>534</v>
      </c>
      <c r="C4736" s="8">
        <v>2204000</v>
      </c>
      <c r="D4736" s="41">
        <v>1204000</v>
      </c>
      <c r="E4736" s="9">
        <v>935436.93</v>
      </c>
      <c r="F4736" s="46" t="str">
        <f>IF(E4736&gt;D4736,E4736-D4736," ")</f>
        <v> </v>
      </c>
      <c r="G4736" s="47">
        <f>IF(D4736&gt;E4736,D4736-E4736," ")</f>
        <v>268563.06999999995</v>
      </c>
      <c r="H4736" s="50">
        <v>268563.07</v>
      </c>
    </row>
    <row r="4737" spans="1:8" ht="12.75">
      <c r="A4737" s="66"/>
      <c r="B4737" s="7"/>
      <c r="C4737" s="8"/>
      <c r="D4737" s="41"/>
      <c r="E4737" s="9"/>
      <c r="F4737" s="9"/>
      <c r="G4737" s="78"/>
      <c r="H4737" s="50"/>
    </row>
    <row r="4738" spans="1:8" ht="12.75">
      <c r="A4738" s="66"/>
      <c r="B4738" s="17" t="s">
        <v>1264</v>
      </c>
      <c r="C4738" s="8"/>
      <c r="D4738" s="41"/>
      <c r="E4738" s="9"/>
      <c r="F4738" s="9"/>
      <c r="G4738" s="78"/>
      <c r="H4738" s="50"/>
    </row>
    <row r="4739" spans="1:8" ht="12.75">
      <c r="A4739" s="66" t="s">
        <v>990</v>
      </c>
      <c r="B4739" s="7" t="s">
        <v>555</v>
      </c>
      <c r="C4739" s="8">
        <v>325000</v>
      </c>
      <c r="D4739" s="41">
        <v>325000</v>
      </c>
      <c r="E4739" s="9">
        <v>249911.61</v>
      </c>
      <c r="F4739" s="46" t="str">
        <f aca="true" t="shared" si="274" ref="F4739:F4751">IF(E4739&gt;D4739,E4739-D4739," ")</f>
        <v> </v>
      </c>
      <c r="G4739" s="47">
        <f aca="true" t="shared" si="275" ref="G4739:G4751">IF(D4739&gt;E4739,D4739-E4739," ")</f>
        <v>75088.39000000001</v>
      </c>
      <c r="H4739" s="50">
        <v>75088.39</v>
      </c>
    </row>
    <row r="4740" spans="1:8" ht="12.75">
      <c r="A4740" s="67" t="s">
        <v>1370</v>
      </c>
      <c r="B4740" s="7" t="s">
        <v>1381</v>
      </c>
      <c r="C4740" s="8">
        <v>4750000</v>
      </c>
      <c r="D4740" s="41"/>
      <c r="E4740" s="9"/>
      <c r="F4740" s="46" t="str">
        <f t="shared" si="274"/>
        <v> </v>
      </c>
      <c r="G4740" s="47" t="str">
        <f t="shared" si="275"/>
        <v> </v>
      </c>
      <c r="H4740" s="50"/>
    </row>
    <row r="4741" spans="1:8" ht="12.75">
      <c r="A4741" s="66"/>
      <c r="B4741" s="7" t="s">
        <v>1789</v>
      </c>
      <c r="C4741" s="8"/>
      <c r="D4741" s="41">
        <v>3785000</v>
      </c>
      <c r="E4741" s="9">
        <v>2897900</v>
      </c>
      <c r="F4741" s="46" t="str">
        <f t="shared" si="274"/>
        <v> </v>
      </c>
      <c r="G4741" s="47">
        <f t="shared" si="275"/>
        <v>887100</v>
      </c>
      <c r="H4741" s="50">
        <v>887100</v>
      </c>
    </row>
    <row r="4742" spans="1:8" ht="12.75">
      <c r="A4742" s="67" t="s">
        <v>540</v>
      </c>
      <c r="B4742" s="7" t="s">
        <v>557</v>
      </c>
      <c r="C4742" s="8">
        <v>15000</v>
      </c>
      <c r="D4742" s="41">
        <v>15000</v>
      </c>
      <c r="E4742" s="9">
        <v>12536.93</v>
      </c>
      <c r="F4742" s="46" t="str">
        <f t="shared" si="274"/>
        <v> </v>
      </c>
      <c r="G4742" s="47">
        <f t="shared" si="275"/>
        <v>2463.0699999999997</v>
      </c>
      <c r="H4742" s="50">
        <v>2463.07</v>
      </c>
    </row>
    <row r="4743" spans="1:8" ht="12.75">
      <c r="A4743" s="67" t="s">
        <v>541</v>
      </c>
      <c r="B4743" s="7" t="s">
        <v>558</v>
      </c>
      <c r="C4743" s="8">
        <v>40000</v>
      </c>
      <c r="D4743" s="41">
        <v>40000</v>
      </c>
      <c r="E4743" s="9">
        <v>39532</v>
      </c>
      <c r="F4743" s="46" t="str">
        <f t="shared" si="274"/>
        <v> </v>
      </c>
      <c r="G4743" s="47">
        <f t="shared" si="275"/>
        <v>468</v>
      </c>
      <c r="H4743" s="50">
        <v>468</v>
      </c>
    </row>
    <row r="4744" spans="1:8" ht="12.75">
      <c r="A4744" s="67" t="s">
        <v>542</v>
      </c>
      <c r="B4744" s="7" t="s">
        <v>581</v>
      </c>
      <c r="C4744" s="8">
        <v>25000</v>
      </c>
      <c r="D4744" s="41">
        <v>25000</v>
      </c>
      <c r="E4744" s="9">
        <v>25000</v>
      </c>
      <c r="F4744" s="46" t="str">
        <f t="shared" si="274"/>
        <v> </v>
      </c>
      <c r="G4744" s="47" t="str">
        <f t="shared" si="275"/>
        <v> </v>
      </c>
      <c r="H4744" s="50">
        <v>0</v>
      </c>
    </row>
    <row r="4745" spans="1:8" ht="12.75">
      <c r="A4745" s="67" t="s">
        <v>543</v>
      </c>
      <c r="B4745" s="7" t="s">
        <v>559</v>
      </c>
      <c r="C4745" s="8">
        <v>40000</v>
      </c>
      <c r="D4745" s="41">
        <v>40000</v>
      </c>
      <c r="E4745" s="9">
        <v>38820</v>
      </c>
      <c r="F4745" s="46" t="str">
        <f t="shared" si="274"/>
        <v> </v>
      </c>
      <c r="G4745" s="47">
        <f t="shared" si="275"/>
        <v>1180</v>
      </c>
      <c r="H4745" s="50">
        <v>1180</v>
      </c>
    </row>
    <row r="4746" spans="1:8" ht="12.75">
      <c r="A4746" s="67" t="s">
        <v>548</v>
      </c>
      <c r="B4746" s="7" t="s">
        <v>564</v>
      </c>
      <c r="C4746" s="8">
        <v>30000</v>
      </c>
      <c r="D4746" s="41">
        <v>30000</v>
      </c>
      <c r="E4746" s="9">
        <v>27235.61</v>
      </c>
      <c r="F4746" s="46" t="str">
        <f t="shared" si="274"/>
        <v> </v>
      </c>
      <c r="G4746" s="47">
        <f t="shared" si="275"/>
        <v>2764.3899999999994</v>
      </c>
      <c r="H4746" s="50">
        <v>2764.39</v>
      </c>
    </row>
    <row r="4747" spans="1:8" ht="12.75">
      <c r="A4747" s="67" t="s">
        <v>551</v>
      </c>
      <c r="B4747" s="7" t="s">
        <v>567</v>
      </c>
      <c r="C4747" s="8">
        <v>950000</v>
      </c>
      <c r="D4747" s="41">
        <v>950000</v>
      </c>
      <c r="E4747" s="9">
        <v>660892.05</v>
      </c>
      <c r="F4747" s="46" t="str">
        <f t="shared" si="274"/>
        <v> </v>
      </c>
      <c r="G4747" s="47">
        <f t="shared" si="275"/>
        <v>289107.94999999995</v>
      </c>
      <c r="H4747" s="50">
        <v>289107.95</v>
      </c>
    </row>
    <row r="4748" spans="1:8" ht="12.75">
      <c r="A4748" s="67" t="s">
        <v>553</v>
      </c>
      <c r="B4748" s="7" t="s">
        <v>568</v>
      </c>
      <c r="C4748" s="8">
        <v>40000</v>
      </c>
      <c r="D4748" s="41">
        <v>40000</v>
      </c>
      <c r="E4748" s="9">
        <v>17700</v>
      </c>
      <c r="F4748" s="46" t="str">
        <f t="shared" si="274"/>
        <v> </v>
      </c>
      <c r="G4748" s="47">
        <f t="shared" si="275"/>
        <v>22300</v>
      </c>
      <c r="H4748" s="50">
        <v>22300</v>
      </c>
    </row>
    <row r="4749" spans="1:8" ht="12.75">
      <c r="A4749" s="67" t="s">
        <v>1327</v>
      </c>
      <c r="B4749" s="7" t="s">
        <v>1347</v>
      </c>
      <c r="C4749" s="8">
        <v>200000</v>
      </c>
      <c r="D4749" s="41">
        <v>665000</v>
      </c>
      <c r="E4749" s="9">
        <v>656078.06</v>
      </c>
      <c r="F4749" s="46" t="str">
        <f t="shared" si="274"/>
        <v> </v>
      </c>
      <c r="G4749" s="47">
        <f t="shared" si="275"/>
        <v>8921.939999999944</v>
      </c>
      <c r="H4749" s="50">
        <v>8921.94</v>
      </c>
    </row>
    <row r="4750" spans="1:8" ht="12.75">
      <c r="A4750" s="67" t="s">
        <v>67</v>
      </c>
      <c r="B4750" s="7" t="s">
        <v>1790</v>
      </c>
      <c r="C4750" s="8">
        <v>500000</v>
      </c>
      <c r="D4750" s="41"/>
      <c r="E4750" s="9"/>
      <c r="F4750" s="46" t="str">
        <f t="shared" si="274"/>
        <v> </v>
      </c>
      <c r="G4750" s="47" t="str">
        <f t="shared" si="275"/>
        <v> </v>
      </c>
      <c r="H4750" s="50"/>
    </row>
    <row r="4751" spans="1:8" ht="12.75">
      <c r="A4751" s="67"/>
      <c r="B4751" s="7" t="s">
        <v>995</v>
      </c>
      <c r="C4751" s="8"/>
      <c r="D4751" s="41">
        <v>755000</v>
      </c>
      <c r="E4751" s="9">
        <v>742869.13</v>
      </c>
      <c r="F4751" s="46" t="str">
        <f t="shared" si="274"/>
        <v> </v>
      </c>
      <c r="G4751" s="47">
        <f t="shared" si="275"/>
        <v>12130.869999999995</v>
      </c>
      <c r="H4751" s="50">
        <v>12130.87</v>
      </c>
    </row>
    <row r="4752" spans="1:8" ht="12.75">
      <c r="A4752" s="67"/>
      <c r="B4752" s="15" t="s">
        <v>601</v>
      </c>
      <c r="C4752" s="8"/>
      <c r="D4752" s="44">
        <f>SUM(D4736:D4751)</f>
        <v>7874000</v>
      </c>
      <c r="E4752" s="22">
        <f>SUM(E4736:E4751)</f>
        <v>6303912.320000001</v>
      </c>
      <c r="F4752" s="22"/>
      <c r="G4752" s="61">
        <f>SUM(G4736:G4751)</f>
        <v>1570087.6799999997</v>
      </c>
      <c r="H4752" s="50">
        <f>SUM(H4736:H4751)</f>
        <v>1570087.68</v>
      </c>
    </row>
    <row r="4753" spans="1:8" ht="12.75">
      <c r="A4753" s="27"/>
      <c r="B4753" s="28"/>
      <c r="C4753" s="1"/>
      <c r="D4753" s="45"/>
      <c r="E4753" s="4"/>
      <c r="F4753" s="4"/>
      <c r="G4753" s="4"/>
      <c r="H4753" s="50"/>
    </row>
    <row r="4754" spans="1:8" ht="12.75">
      <c r="A4754" s="67"/>
      <c r="B4754" s="15"/>
      <c r="C4754" s="8"/>
      <c r="D4754" s="41"/>
      <c r="E4754" s="9"/>
      <c r="F4754" s="9"/>
      <c r="G4754" s="78"/>
      <c r="H4754" s="50"/>
    </row>
    <row r="4755" spans="1:8" ht="12.75">
      <c r="A4755" s="67"/>
      <c r="B4755" s="17" t="s">
        <v>1084</v>
      </c>
      <c r="C4755" s="8"/>
      <c r="D4755" s="41"/>
      <c r="E4755" s="9"/>
      <c r="F4755" s="9"/>
      <c r="G4755" s="78"/>
      <c r="H4755" s="50"/>
    </row>
    <row r="4756" spans="1:8" ht="12.75">
      <c r="A4756" s="67"/>
      <c r="B4756" s="17" t="s">
        <v>1085</v>
      </c>
      <c r="C4756" s="8"/>
      <c r="D4756" s="41"/>
      <c r="E4756" s="9"/>
      <c r="F4756" s="9"/>
      <c r="G4756" s="78"/>
      <c r="H4756" s="50"/>
    </row>
    <row r="4757" spans="1:8" ht="12.75">
      <c r="A4757" s="67"/>
      <c r="B4757" s="17" t="s">
        <v>1645</v>
      </c>
      <c r="C4757" s="8"/>
      <c r="D4757" s="41"/>
      <c r="E4757" s="9"/>
      <c r="F4757" s="9"/>
      <c r="G4757" s="78"/>
      <c r="H4757" s="50"/>
    </row>
    <row r="4758" spans="1:8" ht="6" customHeight="1">
      <c r="A4758" s="67"/>
      <c r="B4758" s="7"/>
      <c r="C4758" s="8"/>
      <c r="D4758" s="41"/>
      <c r="E4758" s="9"/>
      <c r="F4758" s="9"/>
      <c r="G4758" s="78"/>
      <c r="H4758" s="50"/>
    </row>
    <row r="4759" spans="1:8" ht="12.75">
      <c r="A4759" s="67"/>
      <c r="B4759" s="17" t="s">
        <v>1647</v>
      </c>
      <c r="C4759" s="8"/>
      <c r="D4759" s="41"/>
      <c r="E4759" s="9"/>
      <c r="F4759" s="9"/>
      <c r="G4759" s="78"/>
      <c r="H4759" s="50"/>
    </row>
    <row r="4760" spans="1:8" ht="12.75">
      <c r="A4760" s="67"/>
      <c r="B4760" s="17" t="s">
        <v>607</v>
      </c>
      <c r="C4760" s="8"/>
      <c r="D4760" s="41"/>
      <c r="E4760" s="9"/>
      <c r="F4760" s="9"/>
      <c r="G4760" s="78"/>
      <c r="H4760" s="50"/>
    </row>
    <row r="4761" spans="1:8" ht="12.75" customHeight="1">
      <c r="A4761" s="67"/>
      <c r="B4761" s="14"/>
      <c r="C4761" s="8"/>
      <c r="D4761" s="41"/>
      <c r="E4761" s="9"/>
      <c r="F4761" s="9"/>
      <c r="G4761" s="78"/>
      <c r="H4761" s="50"/>
    </row>
    <row r="4762" spans="1:8" ht="12.75">
      <c r="A4762" s="67"/>
      <c r="B4762" s="15" t="s">
        <v>598</v>
      </c>
      <c r="C4762" s="8"/>
      <c r="D4762" s="41">
        <f>D4752</f>
        <v>7874000</v>
      </c>
      <c r="E4762" s="9">
        <f>E4752</f>
        <v>6303912.320000001</v>
      </c>
      <c r="F4762" s="9"/>
      <c r="G4762" s="78">
        <f>G4752</f>
        <v>1570087.6799999997</v>
      </c>
      <c r="H4762" s="50">
        <f>H4752</f>
        <v>1570087.68</v>
      </c>
    </row>
    <row r="4763" spans="1:8" ht="6" customHeight="1">
      <c r="A4763" s="67"/>
      <c r="B4763" s="7"/>
      <c r="C4763" s="8"/>
      <c r="D4763" s="41"/>
      <c r="E4763" s="9"/>
      <c r="F4763" s="9"/>
      <c r="G4763" s="78"/>
      <c r="H4763" s="50"/>
    </row>
    <row r="4764" spans="1:8" ht="12.75">
      <c r="A4764" s="67"/>
      <c r="B4764" s="17" t="s">
        <v>599</v>
      </c>
      <c r="C4764" s="8"/>
      <c r="D4764" s="41"/>
      <c r="E4764" s="9"/>
      <c r="F4764" s="9"/>
      <c r="G4764" s="78"/>
      <c r="H4764" s="50"/>
    </row>
    <row r="4765" spans="1:8" ht="12.75">
      <c r="A4765" s="66" t="s">
        <v>68</v>
      </c>
      <c r="B4765" s="7" t="s">
        <v>865</v>
      </c>
      <c r="C4765" s="8">
        <v>1950000</v>
      </c>
      <c r="D4765" s="41">
        <v>1284500</v>
      </c>
      <c r="E4765" s="9">
        <v>520000</v>
      </c>
      <c r="F4765" s="46" t="str">
        <f aca="true" t="shared" si="276" ref="F4765:F4773">IF(E4765&gt;D4765,E4765-D4765," ")</f>
        <v> </v>
      </c>
      <c r="G4765" s="47">
        <f aca="true" t="shared" si="277" ref="G4765:G4773">IF(D4765&gt;E4765,D4765-E4765," ")</f>
        <v>764500</v>
      </c>
      <c r="H4765" s="50">
        <v>764500</v>
      </c>
    </row>
    <row r="4766" spans="1:8" ht="12.75">
      <c r="A4766" s="67" t="s">
        <v>991</v>
      </c>
      <c r="B4766" s="7" t="s">
        <v>996</v>
      </c>
      <c r="C4766" s="8">
        <v>18000000</v>
      </c>
      <c r="D4766" s="41">
        <v>20000000</v>
      </c>
      <c r="E4766" s="9">
        <v>20000000</v>
      </c>
      <c r="F4766" s="46" t="str">
        <f t="shared" si="276"/>
        <v> </v>
      </c>
      <c r="G4766" s="47" t="str">
        <f t="shared" si="277"/>
        <v> </v>
      </c>
      <c r="H4766" s="50">
        <v>0</v>
      </c>
    </row>
    <row r="4767" spans="1:8" ht="12.75">
      <c r="A4767" s="67" t="s">
        <v>992</v>
      </c>
      <c r="B4767" s="7" t="s">
        <v>998</v>
      </c>
      <c r="C4767" s="8">
        <v>26000000</v>
      </c>
      <c r="D4767" s="41"/>
      <c r="E4767" s="9"/>
      <c r="F4767" s="46" t="str">
        <f t="shared" si="276"/>
        <v> </v>
      </c>
      <c r="G4767" s="47" t="str">
        <f t="shared" si="277"/>
        <v> </v>
      </c>
      <c r="H4767" s="50"/>
    </row>
    <row r="4768" spans="1:8" ht="12.75">
      <c r="A4768" s="67"/>
      <c r="B4768" s="7" t="s">
        <v>997</v>
      </c>
      <c r="C4768" s="8"/>
      <c r="D4768" s="41">
        <v>26000000</v>
      </c>
      <c r="E4768" s="9">
        <v>26000000</v>
      </c>
      <c r="F4768" s="46" t="str">
        <f t="shared" si="276"/>
        <v> </v>
      </c>
      <c r="G4768" s="47" t="str">
        <f t="shared" si="277"/>
        <v> </v>
      </c>
      <c r="H4768" s="50">
        <v>0</v>
      </c>
    </row>
    <row r="4769" spans="1:8" ht="12.75">
      <c r="A4769" s="67" t="s">
        <v>993</v>
      </c>
      <c r="B4769" s="7" t="s">
        <v>1005</v>
      </c>
      <c r="C4769" s="8">
        <v>10</v>
      </c>
      <c r="D4769" s="41"/>
      <c r="E4769" s="9"/>
      <c r="F4769" s="46" t="str">
        <f t="shared" si="276"/>
        <v> </v>
      </c>
      <c r="G4769" s="47" t="str">
        <f t="shared" si="277"/>
        <v> </v>
      </c>
      <c r="H4769" s="50"/>
    </row>
    <row r="4770" spans="1:8" ht="12.75">
      <c r="A4770" s="67"/>
      <c r="B4770" s="7" t="s">
        <v>999</v>
      </c>
      <c r="C4770" s="8"/>
      <c r="D4770" s="41">
        <v>10</v>
      </c>
      <c r="E4770" s="9">
        <v>0</v>
      </c>
      <c r="F4770" s="46" t="str">
        <f t="shared" si="276"/>
        <v> </v>
      </c>
      <c r="G4770" s="47">
        <f t="shared" si="277"/>
        <v>10</v>
      </c>
      <c r="H4770" s="50">
        <v>10</v>
      </c>
    </row>
    <row r="4771" spans="1:8" ht="12.75">
      <c r="A4771" s="67" t="s">
        <v>994</v>
      </c>
      <c r="B4771" s="7" t="s">
        <v>1006</v>
      </c>
      <c r="C4771" s="8">
        <v>10</v>
      </c>
      <c r="D4771" s="41">
        <v>10</v>
      </c>
      <c r="E4771" s="9">
        <v>6500000</v>
      </c>
      <c r="F4771" s="46">
        <f t="shared" si="276"/>
        <v>6499990</v>
      </c>
      <c r="G4771" s="47" t="str">
        <f t="shared" si="277"/>
        <v> </v>
      </c>
      <c r="H4771" s="50">
        <v>-6499990</v>
      </c>
    </row>
    <row r="4772" spans="1:8" ht="12.75">
      <c r="A4772" s="67" t="s">
        <v>592</v>
      </c>
      <c r="B4772" s="7" t="s">
        <v>1340</v>
      </c>
      <c r="C4772" s="8">
        <v>600000</v>
      </c>
      <c r="D4772" s="41"/>
      <c r="E4772" s="9"/>
      <c r="F4772" s="46" t="str">
        <f t="shared" si="276"/>
        <v> </v>
      </c>
      <c r="G4772" s="47" t="str">
        <f t="shared" si="277"/>
        <v> </v>
      </c>
      <c r="H4772" s="50"/>
    </row>
    <row r="4773" spans="1:8" ht="12.75">
      <c r="A4773" s="66"/>
      <c r="B4773" s="7" t="s">
        <v>987</v>
      </c>
      <c r="C4773" s="8"/>
      <c r="D4773" s="41">
        <v>600000</v>
      </c>
      <c r="E4773" s="9">
        <v>578998.58</v>
      </c>
      <c r="F4773" s="46" t="str">
        <f t="shared" si="276"/>
        <v> </v>
      </c>
      <c r="G4773" s="47">
        <f t="shared" si="277"/>
        <v>21001.420000000042</v>
      </c>
      <c r="H4773" s="50">
        <v>21001.42</v>
      </c>
    </row>
    <row r="4774" spans="1:8" ht="12.75">
      <c r="A4774" s="66"/>
      <c r="B4774" s="14" t="s">
        <v>1007</v>
      </c>
      <c r="C4774" s="8">
        <v>55669020</v>
      </c>
      <c r="D4774" s="42"/>
      <c r="E4774" s="23"/>
      <c r="F4774" s="23"/>
      <c r="G4774" s="79"/>
      <c r="H4774" s="71"/>
    </row>
    <row r="4775" spans="1:9" ht="12.75">
      <c r="A4775" s="66"/>
      <c r="B4775" s="14" t="s">
        <v>475</v>
      </c>
      <c r="C4775" s="8"/>
      <c r="D4775" s="43">
        <f>SUM(D4762:D4773)</f>
        <v>55758520</v>
      </c>
      <c r="E4775" s="21">
        <f>SUM(E4762:E4773)</f>
        <v>59902910.9</v>
      </c>
      <c r="F4775" s="21">
        <f>SUM(F4762:F4773)</f>
        <v>6499990</v>
      </c>
      <c r="G4775" s="80">
        <f>SUM(G4762:G4773)</f>
        <v>2355599.0999999996</v>
      </c>
      <c r="H4775" s="72">
        <f>SUM(H4762:H4773)</f>
        <v>-4144390.9000000004</v>
      </c>
      <c r="I4775" s="9">
        <v>59902910.9</v>
      </c>
    </row>
    <row r="4776" spans="1:8" ht="12.75">
      <c r="A4776" s="66"/>
      <c r="B4776" s="7"/>
      <c r="C4776" s="8"/>
      <c r="D4776" s="41"/>
      <c r="E4776" s="9"/>
      <c r="F4776" s="9"/>
      <c r="G4776" s="78"/>
      <c r="H4776" s="50"/>
    </row>
    <row r="4777" spans="1:8" ht="12.75">
      <c r="A4777" s="66"/>
      <c r="B4777" s="17" t="s">
        <v>1197</v>
      </c>
      <c r="C4777" s="8"/>
      <c r="D4777" s="41"/>
      <c r="E4777" s="9"/>
      <c r="F4777" s="9"/>
      <c r="G4777" s="78"/>
      <c r="H4777" s="50"/>
    </row>
    <row r="4778" spans="1:8" ht="12.75">
      <c r="A4778" s="66"/>
      <c r="B4778" s="17"/>
      <c r="C4778" s="8"/>
      <c r="D4778" s="41"/>
      <c r="E4778" s="9"/>
      <c r="F4778" s="9"/>
      <c r="G4778" s="78"/>
      <c r="H4778" s="50"/>
    </row>
    <row r="4779" spans="1:8" ht="12.75">
      <c r="A4779" s="66"/>
      <c r="B4779" s="17" t="s">
        <v>1263</v>
      </c>
      <c r="C4779" s="8"/>
      <c r="D4779" s="41"/>
      <c r="E4779" s="9"/>
      <c r="F4779" s="9"/>
      <c r="G4779" s="78"/>
      <c r="H4779" s="50"/>
    </row>
    <row r="4780" spans="1:8" ht="12.75">
      <c r="A4780" s="66" t="s">
        <v>1008</v>
      </c>
      <c r="B4780" s="7" t="s">
        <v>534</v>
      </c>
      <c r="C4780" s="8">
        <v>10088000</v>
      </c>
      <c r="D4780" s="41">
        <v>10279300</v>
      </c>
      <c r="E4780" s="9">
        <v>10270725.45</v>
      </c>
      <c r="F4780" s="46" t="str">
        <f>IF(E4780&gt;D4780,E4780-D4780," ")</f>
        <v> </v>
      </c>
      <c r="G4780" s="47">
        <f>IF(D4780&gt;E4780,D4780-E4780," ")</f>
        <v>8574.550000000745</v>
      </c>
      <c r="H4780" s="50">
        <v>8574.55</v>
      </c>
    </row>
    <row r="4781" spans="1:8" ht="12.75">
      <c r="A4781" s="66"/>
      <c r="B4781" s="7"/>
      <c r="C4781" s="8"/>
      <c r="D4781" s="41"/>
      <c r="E4781" s="9"/>
      <c r="F4781" s="9"/>
      <c r="G4781" s="78"/>
      <c r="H4781" s="50"/>
    </row>
    <row r="4782" spans="1:8" ht="12.75">
      <c r="A4782" s="66"/>
      <c r="B4782" s="17" t="s">
        <v>1264</v>
      </c>
      <c r="C4782" s="8"/>
      <c r="D4782" s="41"/>
      <c r="E4782" s="9"/>
      <c r="F4782" s="9"/>
      <c r="G4782" s="78"/>
      <c r="H4782" s="50"/>
    </row>
    <row r="4783" spans="1:8" ht="12.75">
      <c r="A4783" s="66" t="s">
        <v>1009</v>
      </c>
      <c r="B4783" s="7" t="s">
        <v>555</v>
      </c>
      <c r="C4783" s="8">
        <v>1000000</v>
      </c>
      <c r="D4783" s="41">
        <v>1255000</v>
      </c>
      <c r="E4783" s="9">
        <v>1223654</v>
      </c>
      <c r="F4783" s="46" t="str">
        <f aca="true" t="shared" si="278" ref="F4783:F4799">IF(E4783&gt;D4783,E4783-D4783," ")</f>
        <v> </v>
      </c>
      <c r="G4783" s="47">
        <f aca="true" t="shared" si="279" ref="G4783:G4799">IF(D4783&gt;E4783,D4783-E4783," ")</f>
        <v>31346</v>
      </c>
      <c r="H4783" s="50">
        <v>31346</v>
      </c>
    </row>
    <row r="4784" spans="1:8" ht="12.75">
      <c r="A4784" s="67" t="s">
        <v>538</v>
      </c>
      <c r="B4784" s="7" t="s">
        <v>579</v>
      </c>
      <c r="C4784" s="8">
        <v>5000</v>
      </c>
      <c r="D4784" s="41">
        <v>5000</v>
      </c>
      <c r="E4784" s="9">
        <v>5000</v>
      </c>
      <c r="F4784" s="46" t="str">
        <f t="shared" si="278"/>
        <v> </v>
      </c>
      <c r="G4784" s="47" t="str">
        <f t="shared" si="279"/>
        <v> </v>
      </c>
      <c r="H4784" s="50">
        <v>0</v>
      </c>
    </row>
    <row r="4785" spans="1:8" ht="12.75">
      <c r="A4785" s="67" t="s">
        <v>539</v>
      </c>
      <c r="B4785" s="7" t="s">
        <v>556</v>
      </c>
      <c r="C4785" s="8">
        <v>300000</v>
      </c>
      <c r="D4785" s="41">
        <v>1050000</v>
      </c>
      <c r="E4785" s="9">
        <v>1046117.3</v>
      </c>
      <c r="F4785" s="46" t="str">
        <f t="shared" si="278"/>
        <v> </v>
      </c>
      <c r="G4785" s="47">
        <f t="shared" si="279"/>
        <v>3882.6999999999534</v>
      </c>
      <c r="H4785" s="50">
        <v>3882.7</v>
      </c>
    </row>
    <row r="4786" spans="1:8" ht="12.75">
      <c r="A4786" s="67" t="s">
        <v>540</v>
      </c>
      <c r="B4786" s="7" t="s">
        <v>557</v>
      </c>
      <c r="C4786" s="8">
        <v>145000</v>
      </c>
      <c r="D4786" s="41">
        <v>161000</v>
      </c>
      <c r="E4786" s="9">
        <v>156477.55</v>
      </c>
      <c r="F4786" s="46" t="str">
        <f t="shared" si="278"/>
        <v> </v>
      </c>
      <c r="G4786" s="47">
        <f t="shared" si="279"/>
        <v>4522.450000000012</v>
      </c>
      <c r="H4786" s="50">
        <v>4522.45</v>
      </c>
    </row>
    <row r="4787" spans="1:8" ht="12.75">
      <c r="A4787" s="67" t="s">
        <v>541</v>
      </c>
      <c r="B4787" s="7" t="s">
        <v>558</v>
      </c>
      <c r="C4787" s="8">
        <v>280000</v>
      </c>
      <c r="D4787" s="41">
        <v>284000</v>
      </c>
      <c r="E4787" s="9">
        <v>283112</v>
      </c>
      <c r="F4787" s="46" t="str">
        <f t="shared" si="278"/>
        <v> </v>
      </c>
      <c r="G4787" s="47">
        <f t="shared" si="279"/>
        <v>888</v>
      </c>
      <c r="H4787" s="50">
        <v>888</v>
      </c>
    </row>
    <row r="4788" spans="1:8" ht="12.75">
      <c r="A4788" s="67" t="s">
        <v>577</v>
      </c>
      <c r="B4788" s="7" t="s">
        <v>580</v>
      </c>
      <c r="C4788" s="8">
        <v>3655000</v>
      </c>
      <c r="D4788" s="41">
        <v>2665700</v>
      </c>
      <c r="E4788" s="9">
        <v>2623536</v>
      </c>
      <c r="F4788" s="46" t="str">
        <f t="shared" si="278"/>
        <v> </v>
      </c>
      <c r="G4788" s="47">
        <f t="shared" si="279"/>
        <v>42164</v>
      </c>
      <c r="H4788" s="50">
        <v>42164</v>
      </c>
    </row>
    <row r="4789" spans="1:8" ht="12.75">
      <c r="A4789" s="67" t="s">
        <v>542</v>
      </c>
      <c r="B4789" s="7" t="s">
        <v>581</v>
      </c>
      <c r="C4789" s="8">
        <v>30000</v>
      </c>
      <c r="D4789" s="41">
        <v>30000</v>
      </c>
      <c r="E4789" s="9">
        <v>13688.77</v>
      </c>
      <c r="F4789" s="46" t="str">
        <f t="shared" si="278"/>
        <v> </v>
      </c>
      <c r="G4789" s="47">
        <f t="shared" si="279"/>
        <v>16311.23</v>
      </c>
      <c r="H4789" s="50">
        <v>16311.23</v>
      </c>
    </row>
    <row r="4790" spans="1:8" ht="12.75">
      <c r="A4790" s="67" t="s">
        <v>543</v>
      </c>
      <c r="B4790" s="7" t="s">
        <v>559</v>
      </c>
      <c r="C4790" s="8">
        <v>120000</v>
      </c>
      <c r="D4790" s="41">
        <v>200000</v>
      </c>
      <c r="E4790" s="9">
        <v>187671.64</v>
      </c>
      <c r="F4790" s="46" t="str">
        <f t="shared" si="278"/>
        <v> </v>
      </c>
      <c r="G4790" s="47">
        <f t="shared" si="279"/>
        <v>12328.359999999986</v>
      </c>
      <c r="H4790" s="50">
        <v>12328.36</v>
      </c>
    </row>
    <row r="4791" spans="1:8" ht="12.75">
      <c r="A4791" s="67" t="s">
        <v>578</v>
      </c>
      <c r="B4791" s="7" t="s">
        <v>560</v>
      </c>
      <c r="C4791" s="8">
        <v>200000</v>
      </c>
      <c r="D4791" s="41">
        <v>95500</v>
      </c>
      <c r="E4791" s="9">
        <v>77826.2</v>
      </c>
      <c r="F4791" s="46" t="str">
        <f t="shared" si="278"/>
        <v> </v>
      </c>
      <c r="G4791" s="47">
        <f t="shared" si="279"/>
        <v>17673.800000000003</v>
      </c>
      <c r="H4791" s="50">
        <v>17673.8</v>
      </c>
    </row>
    <row r="4792" spans="1:8" ht="12.75">
      <c r="A4792" s="67" t="s">
        <v>545</v>
      </c>
      <c r="B4792" s="7" t="s">
        <v>561</v>
      </c>
      <c r="C4792" s="8">
        <v>550000</v>
      </c>
      <c r="D4792" s="41">
        <v>413700</v>
      </c>
      <c r="E4792" s="9">
        <v>399444.38</v>
      </c>
      <c r="F4792" s="46" t="str">
        <f t="shared" si="278"/>
        <v> </v>
      </c>
      <c r="G4792" s="47">
        <f t="shared" si="279"/>
        <v>14255.619999999995</v>
      </c>
      <c r="H4792" s="50">
        <v>14255.62</v>
      </c>
    </row>
    <row r="4793" spans="1:8" ht="12.75">
      <c r="A4793" s="67" t="s">
        <v>546</v>
      </c>
      <c r="B4793" s="7" t="s">
        <v>562</v>
      </c>
      <c r="C4793" s="8">
        <v>475000</v>
      </c>
      <c r="D4793" s="41">
        <v>515000</v>
      </c>
      <c r="E4793" s="9">
        <v>506691.6</v>
      </c>
      <c r="F4793" s="46" t="str">
        <f t="shared" si="278"/>
        <v> </v>
      </c>
      <c r="G4793" s="47">
        <f t="shared" si="279"/>
        <v>8308.400000000023</v>
      </c>
      <c r="H4793" s="50">
        <v>8308.4</v>
      </c>
    </row>
    <row r="4794" spans="1:8" ht="12.75">
      <c r="A4794" s="67" t="s">
        <v>547</v>
      </c>
      <c r="B4794" s="7" t="s">
        <v>563</v>
      </c>
      <c r="C4794" s="8">
        <v>10000</v>
      </c>
      <c r="D4794" s="41">
        <v>16600</v>
      </c>
      <c r="E4794" s="9">
        <v>16523.2</v>
      </c>
      <c r="F4794" s="46" t="str">
        <f t="shared" si="278"/>
        <v> </v>
      </c>
      <c r="G4794" s="47">
        <f t="shared" si="279"/>
        <v>76.79999999999927</v>
      </c>
      <c r="H4794" s="50">
        <v>76.8</v>
      </c>
    </row>
    <row r="4795" spans="1:8" ht="12.75">
      <c r="A4795" s="67" t="s">
        <v>548</v>
      </c>
      <c r="B4795" s="7" t="s">
        <v>564</v>
      </c>
      <c r="C4795" s="8">
        <v>100000</v>
      </c>
      <c r="D4795" s="41">
        <v>127500</v>
      </c>
      <c r="E4795" s="9">
        <v>127039.45</v>
      </c>
      <c r="F4795" s="46" t="str">
        <f t="shared" si="278"/>
        <v> </v>
      </c>
      <c r="G4795" s="47">
        <f t="shared" si="279"/>
        <v>460.5500000000029</v>
      </c>
      <c r="H4795" s="50">
        <v>460.55</v>
      </c>
    </row>
    <row r="4796" spans="1:8" ht="12.75">
      <c r="A4796" s="67" t="s">
        <v>549</v>
      </c>
      <c r="B4796" s="7" t="s">
        <v>565</v>
      </c>
      <c r="C4796" s="8">
        <v>17000</v>
      </c>
      <c r="D4796" s="41">
        <v>22700</v>
      </c>
      <c r="E4796" s="9">
        <v>22415</v>
      </c>
      <c r="F4796" s="46" t="str">
        <f t="shared" si="278"/>
        <v> </v>
      </c>
      <c r="G4796" s="47">
        <f t="shared" si="279"/>
        <v>285</v>
      </c>
      <c r="H4796" s="50">
        <v>285</v>
      </c>
    </row>
    <row r="4797" spans="1:8" ht="12.75">
      <c r="A4797" s="67" t="s">
        <v>552</v>
      </c>
      <c r="B4797" s="7" t="s">
        <v>582</v>
      </c>
      <c r="C4797" s="8">
        <v>65000</v>
      </c>
      <c r="D4797" s="41">
        <v>95000</v>
      </c>
      <c r="E4797" s="9">
        <v>80403</v>
      </c>
      <c r="F4797" s="46" t="str">
        <f t="shared" si="278"/>
        <v> </v>
      </c>
      <c r="G4797" s="47">
        <f t="shared" si="279"/>
        <v>14597</v>
      </c>
      <c r="H4797" s="50">
        <v>14597</v>
      </c>
    </row>
    <row r="4798" spans="1:8" ht="12.75">
      <c r="A4798" s="67" t="s">
        <v>553</v>
      </c>
      <c r="B4798" s="7" t="s">
        <v>568</v>
      </c>
      <c r="C4798" s="8">
        <v>150000</v>
      </c>
      <c r="D4798" s="41">
        <v>170000</v>
      </c>
      <c r="E4798" s="9">
        <v>154724.6</v>
      </c>
      <c r="F4798" s="46" t="str">
        <f t="shared" si="278"/>
        <v> </v>
      </c>
      <c r="G4798" s="47">
        <f t="shared" si="279"/>
        <v>15275.399999999994</v>
      </c>
      <c r="H4798" s="50">
        <v>15275.4</v>
      </c>
    </row>
    <row r="4799" spans="1:8" ht="12.75">
      <c r="A4799" s="67" t="s">
        <v>1010</v>
      </c>
      <c r="B4799" s="7" t="s">
        <v>1011</v>
      </c>
      <c r="C4799" s="8">
        <v>0</v>
      </c>
      <c r="D4799" s="41">
        <v>4000</v>
      </c>
      <c r="E4799" s="9">
        <v>4000</v>
      </c>
      <c r="F4799" s="46" t="str">
        <f t="shared" si="278"/>
        <v> </v>
      </c>
      <c r="G4799" s="47" t="str">
        <f t="shared" si="279"/>
        <v> </v>
      </c>
      <c r="H4799" s="50">
        <v>10</v>
      </c>
    </row>
    <row r="4800" spans="1:9" ht="12.75">
      <c r="A4800" s="66"/>
      <c r="B4800" s="14" t="s">
        <v>1198</v>
      </c>
      <c r="C4800" s="8">
        <v>17190000</v>
      </c>
      <c r="D4800" s="44">
        <f>SUM(D4780:D4799)</f>
        <v>17390000</v>
      </c>
      <c r="E4800" s="22">
        <f>SUM(E4780:E4799)</f>
        <v>17199050.14</v>
      </c>
      <c r="F4800" s="22"/>
      <c r="G4800" s="61">
        <f>SUM(G4780:G4799)</f>
        <v>190949.8600000007</v>
      </c>
      <c r="H4800" s="73">
        <f>SUM(H4780:H4799)</f>
        <v>190959.85999999996</v>
      </c>
      <c r="I4800" s="9">
        <v>17199050.14</v>
      </c>
    </row>
    <row r="4801" spans="1:8" ht="12.75">
      <c r="A4801" s="66"/>
      <c r="B4801" s="7"/>
      <c r="C4801" s="8"/>
      <c r="D4801" s="41"/>
      <c r="E4801" s="9"/>
      <c r="F4801" s="9"/>
      <c r="G4801" s="78"/>
      <c r="H4801" s="50"/>
    </row>
    <row r="4802" spans="1:8" ht="12.75">
      <c r="A4802" s="66"/>
      <c r="B4802" s="17" t="s">
        <v>1199</v>
      </c>
      <c r="C4802" s="8"/>
      <c r="D4802" s="41"/>
      <c r="E4802" s="9"/>
      <c r="F4802" s="9"/>
      <c r="G4802" s="78"/>
      <c r="H4802" s="50"/>
    </row>
    <row r="4803" spans="1:8" ht="12.75" customHeight="1">
      <c r="A4803" s="66"/>
      <c r="B4803" s="17"/>
      <c r="C4803" s="8"/>
      <c r="D4803" s="41"/>
      <c r="E4803" s="9"/>
      <c r="F4803" s="9"/>
      <c r="G4803" s="78"/>
      <c r="H4803" s="50"/>
    </row>
    <row r="4804" spans="1:8" ht="12.75">
      <c r="A4804" s="66"/>
      <c r="B4804" s="17" t="s">
        <v>1263</v>
      </c>
      <c r="C4804" s="8"/>
      <c r="D4804" s="41"/>
      <c r="E4804" s="9"/>
      <c r="F4804" s="9"/>
      <c r="G4804" s="78"/>
      <c r="H4804" s="50"/>
    </row>
    <row r="4805" spans="1:8" ht="12.75">
      <c r="A4805" s="66" t="s">
        <v>1012</v>
      </c>
      <c r="B4805" s="7" t="s">
        <v>534</v>
      </c>
      <c r="C4805" s="8">
        <v>60</v>
      </c>
      <c r="D4805" s="41">
        <v>60</v>
      </c>
      <c r="E4805" s="9">
        <v>0</v>
      </c>
      <c r="F4805" s="46" t="str">
        <f>IF(E4805&gt;D4805,E4805-D4805," ")</f>
        <v> </v>
      </c>
      <c r="G4805" s="47">
        <f>IF(D4805&gt;E4805,D4805-E4805," ")</f>
        <v>60</v>
      </c>
      <c r="H4805" s="50">
        <v>60</v>
      </c>
    </row>
    <row r="4806" spans="1:8" ht="12.75">
      <c r="A4806" s="66"/>
      <c r="B4806" s="14" t="s">
        <v>1200</v>
      </c>
      <c r="C4806" s="8">
        <v>60</v>
      </c>
      <c r="D4806" s="44">
        <f>SUM(D4805:D4805)</f>
        <v>60</v>
      </c>
      <c r="E4806" s="22">
        <f>SUM(E4805:E4805)</f>
        <v>0</v>
      </c>
      <c r="F4806" s="22"/>
      <c r="G4806" s="61">
        <f>SUM(G4805:G4805)</f>
        <v>60</v>
      </c>
      <c r="H4806" s="73">
        <f>SUM(H4805:H4805)</f>
        <v>60</v>
      </c>
    </row>
    <row r="4807" spans="1:8" ht="12.75">
      <c r="A4807" s="66"/>
      <c r="B4807" s="14" t="s">
        <v>1201</v>
      </c>
      <c r="C4807" s="8">
        <v>212969000</v>
      </c>
      <c r="D4807" s="41"/>
      <c r="E4807" s="9"/>
      <c r="F4807" s="9"/>
      <c r="G4807" s="78"/>
      <c r="H4807" s="50"/>
    </row>
    <row r="4808" spans="1:8" ht="12.75">
      <c r="A4808" s="66"/>
      <c r="B4808" s="14" t="s">
        <v>1202</v>
      </c>
      <c r="C4808" s="8"/>
      <c r="D4808" s="41"/>
      <c r="E4808" s="9"/>
      <c r="F4808" s="9"/>
      <c r="G4808" s="78"/>
      <c r="H4808" s="50"/>
    </row>
    <row r="4809" spans="1:8" ht="12.75">
      <c r="A4809" s="66"/>
      <c r="B4809" s="14" t="s">
        <v>1203</v>
      </c>
      <c r="C4809" s="8"/>
      <c r="D4809" s="43">
        <f>D4731+D4775+D4800+D4806</f>
        <v>213169000</v>
      </c>
      <c r="E4809" s="21">
        <f>E4731+E4775+E4800+E4806</f>
        <v>208020504.70999998</v>
      </c>
      <c r="F4809" s="21">
        <f>F4731+F4775+F4800+F4806</f>
        <v>10299990</v>
      </c>
      <c r="G4809" s="80">
        <f>G4731+G4775+G4800+G4806</f>
        <v>15448485.29</v>
      </c>
      <c r="H4809" s="72">
        <f>H4731+H4775+H4800+H4806</f>
        <v>5148515.29</v>
      </c>
    </row>
    <row r="4810" spans="2:9" ht="12.75">
      <c r="B4810" s="28" t="s">
        <v>1265</v>
      </c>
      <c r="C4810" s="1"/>
      <c r="D4810" s="45"/>
      <c r="E4810" s="4"/>
      <c r="F4810" s="59" t="str">
        <f>IF(E4809&gt;D4809,E4809-D4809," ")</f>
        <v> </v>
      </c>
      <c r="G4810" s="84">
        <f>IF(D4809&gt;E4809,D4809-E4809," ")</f>
        <v>5148495.290000021</v>
      </c>
      <c r="H4810" s="50">
        <f>F4809-G4809</f>
        <v>-5148495.289999999</v>
      </c>
      <c r="I4810" s="9">
        <v>208020504.71</v>
      </c>
    </row>
    <row r="4811" spans="2:8" ht="12.75">
      <c r="B4811" s="3"/>
      <c r="C4811" s="1"/>
      <c r="D4811" s="45"/>
      <c r="E4811" s="4"/>
      <c r="F4811" s="4"/>
      <c r="G4811" s="4"/>
      <c r="H4811" s="50"/>
    </row>
    <row r="4812" spans="1:8" ht="12.75">
      <c r="A4812" s="66"/>
      <c r="B4812" s="7"/>
      <c r="C4812" s="8"/>
      <c r="D4812" s="41"/>
      <c r="E4812" s="9"/>
      <c r="F4812" s="9"/>
      <c r="G4812" s="78"/>
      <c r="H4812" s="50"/>
    </row>
    <row r="4813" spans="1:8" ht="12.75">
      <c r="A4813" s="66"/>
      <c r="B4813" s="17" t="s">
        <v>935</v>
      </c>
      <c r="C4813" s="8"/>
      <c r="D4813" s="41"/>
      <c r="E4813" s="9"/>
      <c r="F4813" s="9"/>
      <c r="G4813" s="78"/>
      <c r="H4813" s="50"/>
    </row>
    <row r="4814" spans="1:8" ht="12.75">
      <c r="A4814" s="66"/>
      <c r="B4814" s="17" t="s">
        <v>1441</v>
      </c>
      <c r="C4814" s="8"/>
      <c r="D4814" s="41"/>
      <c r="E4814" s="9"/>
      <c r="F4814" s="9"/>
      <c r="G4814" s="78"/>
      <c r="H4814" s="50"/>
    </row>
    <row r="4815" spans="1:8" ht="12.75">
      <c r="A4815" s="66"/>
      <c r="B4815" s="17" t="s">
        <v>937</v>
      </c>
      <c r="C4815" s="8"/>
      <c r="D4815" s="41"/>
      <c r="E4815" s="9"/>
      <c r="F4815" s="9"/>
      <c r="G4815" s="78"/>
      <c r="H4815" s="50"/>
    </row>
    <row r="4816" spans="1:8" ht="12.75">
      <c r="A4816" s="66"/>
      <c r="B4816" s="17"/>
      <c r="C4816" s="8"/>
      <c r="D4816" s="41"/>
      <c r="E4816" s="9"/>
      <c r="F4816" s="9"/>
      <c r="G4816" s="78"/>
      <c r="H4816" s="50"/>
    </row>
    <row r="4817" spans="1:8" ht="12.75">
      <c r="A4817" s="66"/>
      <c r="B4817" s="17" t="s">
        <v>438</v>
      </c>
      <c r="C4817" s="8"/>
      <c r="D4817" s="41"/>
      <c r="E4817" s="9"/>
      <c r="F4817" s="9"/>
      <c r="G4817" s="78"/>
      <c r="H4817" s="50"/>
    </row>
    <row r="4818" spans="1:8" ht="12.75">
      <c r="A4818" s="66"/>
      <c r="B4818" s="17"/>
      <c r="C4818" s="8"/>
      <c r="D4818" s="41"/>
      <c r="E4818" s="9"/>
      <c r="F4818" s="9"/>
      <c r="G4818" s="78"/>
      <c r="H4818" s="50"/>
    </row>
    <row r="4819" spans="1:8" ht="12.75">
      <c r="A4819" s="66"/>
      <c r="B4819" s="17" t="s">
        <v>1263</v>
      </c>
      <c r="C4819" s="8"/>
      <c r="D4819" s="41"/>
      <c r="E4819" s="9"/>
      <c r="F4819" s="9"/>
      <c r="G4819" s="78"/>
      <c r="H4819" s="50"/>
    </row>
    <row r="4820" spans="1:8" ht="12.75">
      <c r="A4820" s="66" t="s">
        <v>938</v>
      </c>
      <c r="B4820" s="7" t="s">
        <v>534</v>
      </c>
      <c r="C4820" s="8">
        <v>97029000</v>
      </c>
      <c r="D4820" s="41">
        <v>89883000</v>
      </c>
      <c r="E4820" s="9">
        <v>89740179.1</v>
      </c>
      <c r="F4820" s="46" t="str">
        <f>IF(E4820&gt;D4820,E4820-D4820," ")</f>
        <v> </v>
      </c>
      <c r="G4820" s="47">
        <f>IF(D4820&gt;E4820,D4820-E4820," ")</f>
        <v>142820.90000000596</v>
      </c>
      <c r="H4820" s="50">
        <v>142820.9</v>
      </c>
    </row>
    <row r="4821" spans="1:8" ht="12.75">
      <c r="A4821" s="66"/>
      <c r="B4821" s="7"/>
      <c r="C4821" s="8"/>
      <c r="D4821" s="41"/>
      <c r="E4821" s="9"/>
      <c r="F4821" s="9"/>
      <c r="G4821" s="78"/>
      <c r="H4821" s="50"/>
    </row>
    <row r="4822" spans="1:8" ht="12.75">
      <c r="A4822" s="66"/>
      <c r="B4822" s="17" t="s">
        <v>1264</v>
      </c>
      <c r="C4822" s="8"/>
      <c r="D4822" s="41"/>
      <c r="E4822" s="9"/>
      <c r="F4822" s="9"/>
      <c r="G4822" s="78"/>
      <c r="H4822" s="50"/>
    </row>
    <row r="4823" spans="1:8" ht="12.75">
      <c r="A4823" s="66" t="s">
        <v>939</v>
      </c>
      <c r="B4823" s="7" t="s">
        <v>554</v>
      </c>
      <c r="C4823" s="8">
        <v>105000</v>
      </c>
      <c r="D4823" s="41">
        <v>2325000</v>
      </c>
      <c r="E4823" s="9">
        <v>2304999.35</v>
      </c>
      <c r="F4823" s="46" t="str">
        <f aca="true" t="shared" si="280" ref="F4823:F4845">IF(E4823&gt;D4823,E4823-D4823," ")</f>
        <v> </v>
      </c>
      <c r="G4823" s="47">
        <f aca="true" t="shared" si="281" ref="G4823:G4845">IF(D4823&gt;E4823,D4823-E4823," ")</f>
        <v>20000.649999999907</v>
      </c>
      <c r="H4823" s="50">
        <v>20000.65</v>
      </c>
    </row>
    <row r="4824" spans="1:8" ht="12.75">
      <c r="A4824" s="67" t="s">
        <v>536</v>
      </c>
      <c r="B4824" s="7" t="s">
        <v>555</v>
      </c>
      <c r="C4824" s="8">
        <v>8500000</v>
      </c>
      <c r="D4824" s="41">
        <v>8720000</v>
      </c>
      <c r="E4824" s="9">
        <v>8550376.14</v>
      </c>
      <c r="F4824" s="46" t="str">
        <f t="shared" si="280"/>
        <v> </v>
      </c>
      <c r="G4824" s="47">
        <f t="shared" si="281"/>
        <v>169623.8599999994</v>
      </c>
      <c r="H4824" s="50">
        <v>169623.86</v>
      </c>
    </row>
    <row r="4825" spans="1:8" ht="12.75">
      <c r="A4825" s="67" t="s">
        <v>538</v>
      </c>
      <c r="B4825" s="7" t="s">
        <v>579</v>
      </c>
      <c r="C4825" s="8">
        <v>85000</v>
      </c>
      <c r="D4825" s="41">
        <v>101000</v>
      </c>
      <c r="E4825" s="9">
        <v>100087.2</v>
      </c>
      <c r="F4825" s="46" t="str">
        <f t="shared" si="280"/>
        <v> </v>
      </c>
      <c r="G4825" s="47">
        <f t="shared" si="281"/>
        <v>912.8000000000029</v>
      </c>
      <c r="H4825" s="50">
        <v>912.8</v>
      </c>
    </row>
    <row r="4826" spans="1:8" ht="12.75">
      <c r="A4826" s="67" t="s">
        <v>1370</v>
      </c>
      <c r="B4826" s="7" t="s">
        <v>1381</v>
      </c>
      <c r="C4826" s="8">
        <v>260000</v>
      </c>
      <c r="D4826" s="41"/>
      <c r="E4826" s="9"/>
      <c r="F4826" s="46" t="str">
        <f t="shared" si="280"/>
        <v> </v>
      </c>
      <c r="G4826" s="47" t="str">
        <f t="shared" si="281"/>
        <v> </v>
      </c>
      <c r="H4826" s="50"/>
    </row>
    <row r="4827" spans="1:8" ht="12.75">
      <c r="A4827" s="67"/>
      <c r="B4827" s="7" t="s">
        <v>1380</v>
      </c>
      <c r="C4827" s="8"/>
      <c r="D4827" s="41">
        <v>360000</v>
      </c>
      <c r="E4827" s="9">
        <v>351905</v>
      </c>
      <c r="F4827" s="46" t="str">
        <f t="shared" si="280"/>
        <v> </v>
      </c>
      <c r="G4827" s="47">
        <f t="shared" si="281"/>
        <v>8095</v>
      </c>
      <c r="H4827" s="50">
        <v>8095</v>
      </c>
    </row>
    <row r="4828" spans="1:8" ht="12.75">
      <c r="A4828" s="67" t="s">
        <v>539</v>
      </c>
      <c r="B4828" s="7" t="s">
        <v>556</v>
      </c>
      <c r="C4828" s="8">
        <v>1200000</v>
      </c>
      <c r="D4828" s="41">
        <v>2370000</v>
      </c>
      <c r="E4828" s="9">
        <v>2195293.96</v>
      </c>
      <c r="F4828" s="46" t="str">
        <f t="shared" si="280"/>
        <v> </v>
      </c>
      <c r="G4828" s="47">
        <f t="shared" si="281"/>
        <v>174706.04000000004</v>
      </c>
      <c r="H4828" s="50">
        <v>174706.04</v>
      </c>
    </row>
    <row r="4829" spans="1:8" ht="12.75">
      <c r="A4829" s="67" t="s">
        <v>540</v>
      </c>
      <c r="B4829" s="7" t="s">
        <v>557</v>
      </c>
      <c r="C4829" s="8">
        <v>250000</v>
      </c>
      <c r="D4829" s="41">
        <v>425000</v>
      </c>
      <c r="E4829" s="9">
        <v>387106.31</v>
      </c>
      <c r="F4829" s="46" t="str">
        <f t="shared" si="280"/>
        <v> </v>
      </c>
      <c r="G4829" s="47">
        <f t="shared" si="281"/>
        <v>37893.69</v>
      </c>
      <c r="H4829" s="50">
        <v>37893.69</v>
      </c>
    </row>
    <row r="4830" spans="1:8" ht="12.75">
      <c r="A4830" s="67" t="s">
        <v>541</v>
      </c>
      <c r="B4830" s="7" t="s">
        <v>558</v>
      </c>
      <c r="C4830" s="8">
        <v>750000</v>
      </c>
      <c r="D4830" s="41">
        <v>900000</v>
      </c>
      <c r="E4830" s="9">
        <v>884230.83</v>
      </c>
      <c r="F4830" s="46" t="str">
        <f t="shared" si="280"/>
        <v> </v>
      </c>
      <c r="G4830" s="47">
        <f t="shared" si="281"/>
        <v>15769.170000000042</v>
      </c>
      <c r="H4830" s="50">
        <v>15769.17</v>
      </c>
    </row>
    <row r="4831" spans="1:8" ht="12.75">
      <c r="A4831" s="67" t="s">
        <v>577</v>
      </c>
      <c r="B4831" s="7" t="s">
        <v>580</v>
      </c>
      <c r="C4831" s="8">
        <v>306000</v>
      </c>
      <c r="D4831" s="41">
        <v>206000</v>
      </c>
      <c r="E4831" s="9">
        <v>204000</v>
      </c>
      <c r="F4831" s="46" t="str">
        <f t="shared" si="280"/>
        <v> </v>
      </c>
      <c r="G4831" s="47">
        <f t="shared" si="281"/>
        <v>2000</v>
      </c>
      <c r="H4831" s="50">
        <v>2000</v>
      </c>
    </row>
    <row r="4832" spans="1:8" ht="12.75">
      <c r="A4832" s="67" t="s">
        <v>542</v>
      </c>
      <c r="B4832" s="7" t="s">
        <v>581</v>
      </c>
      <c r="C4832" s="8">
        <v>650000</v>
      </c>
      <c r="D4832" s="41">
        <v>750000</v>
      </c>
      <c r="E4832" s="9">
        <v>725378.8</v>
      </c>
      <c r="F4832" s="46" t="str">
        <f t="shared" si="280"/>
        <v> </v>
      </c>
      <c r="G4832" s="47">
        <f t="shared" si="281"/>
        <v>24621.199999999953</v>
      </c>
      <c r="H4832" s="50">
        <v>24621.2</v>
      </c>
    </row>
    <row r="4833" spans="1:8" ht="12.75">
      <c r="A4833" s="67" t="s">
        <v>543</v>
      </c>
      <c r="B4833" s="7" t="s">
        <v>559</v>
      </c>
      <c r="C4833" s="8">
        <v>100000</v>
      </c>
      <c r="D4833" s="41">
        <v>150000</v>
      </c>
      <c r="E4833" s="9">
        <v>141105</v>
      </c>
      <c r="F4833" s="46" t="str">
        <f t="shared" si="280"/>
        <v> </v>
      </c>
      <c r="G4833" s="47">
        <f t="shared" si="281"/>
        <v>8895</v>
      </c>
      <c r="H4833" s="50">
        <v>8895</v>
      </c>
    </row>
    <row r="4834" spans="1:8" ht="12.75">
      <c r="A4834" s="67" t="s">
        <v>578</v>
      </c>
      <c r="B4834" s="7" t="s">
        <v>560</v>
      </c>
      <c r="C4834" s="8">
        <v>100000</v>
      </c>
      <c r="D4834" s="41">
        <v>100000</v>
      </c>
      <c r="E4834" s="9">
        <v>0</v>
      </c>
      <c r="F4834" s="46" t="str">
        <f t="shared" si="280"/>
        <v> </v>
      </c>
      <c r="G4834" s="47">
        <f t="shared" si="281"/>
        <v>100000</v>
      </c>
      <c r="H4834" s="50">
        <v>100000</v>
      </c>
    </row>
    <row r="4835" spans="1:8" ht="12.75">
      <c r="A4835" s="67" t="s">
        <v>545</v>
      </c>
      <c r="B4835" s="7" t="s">
        <v>561</v>
      </c>
      <c r="C4835" s="8">
        <v>115000</v>
      </c>
      <c r="D4835" s="41">
        <v>315000</v>
      </c>
      <c r="E4835" s="9">
        <v>297100.75</v>
      </c>
      <c r="F4835" s="46" t="str">
        <f t="shared" si="280"/>
        <v> </v>
      </c>
      <c r="G4835" s="47">
        <f t="shared" si="281"/>
        <v>17899.25</v>
      </c>
      <c r="H4835" s="50">
        <v>17899.25</v>
      </c>
    </row>
    <row r="4836" spans="1:8" ht="12.75">
      <c r="A4836" s="67" t="s">
        <v>546</v>
      </c>
      <c r="B4836" s="7" t="s">
        <v>562</v>
      </c>
      <c r="C4836" s="8">
        <v>40000</v>
      </c>
      <c r="D4836" s="41">
        <v>40000</v>
      </c>
      <c r="E4836" s="9">
        <v>25240</v>
      </c>
      <c r="F4836" s="46" t="str">
        <f t="shared" si="280"/>
        <v> </v>
      </c>
      <c r="G4836" s="47">
        <f t="shared" si="281"/>
        <v>14760</v>
      </c>
      <c r="H4836" s="50">
        <v>14760</v>
      </c>
    </row>
    <row r="4837" spans="1:8" ht="12.75">
      <c r="A4837" s="67" t="s">
        <v>547</v>
      </c>
      <c r="B4837" s="7" t="s">
        <v>563</v>
      </c>
      <c r="C4837" s="8">
        <v>21000</v>
      </c>
      <c r="D4837" s="41">
        <v>21000</v>
      </c>
      <c r="E4837" s="9">
        <v>20529.95</v>
      </c>
      <c r="F4837" s="46" t="str">
        <f t="shared" si="280"/>
        <v> </v>
      </c>
      <c r="G4837" s="47">
        <f t="shared" si="281"/>
        <v>470.0499999999993</v>
      </c>
      <c r="H4837" s="50">
        <v>470.05</v>
      </c>
    </row>
    <row r="4838" spans="1:8" ht="12.75">
      <c r="A4838" s="67" t="s">
        <v>548</v>
      </c>
      <c r="B4838" s="7" t="s">
        <v>564</v>
      </c>
      <c r="C4838" s="8">
        <v>120000</v>
      </c>
      <c r="D4838" s="41">
        <v>140000</v>
      </c>
      <c r="E4838" s="9">
        <v>140000</v>
      </c>
      <c r="F4838" s="46" t="str">
        <f t="shared" si="280"/>
        <v> </v>
      </c>
      <c r="G4838" s="47" t="str">
        <f t="shared" si="281"/>
        <v> </v>
      </c>
      <c r="H4838" s="50">
        <v>0</v>
      </c>
    </row>
    <row r="4839" spans="1:8" ht="12.75">
      <c r="A4839" s="67" t="s">
        <v>549</v>
      </c>
      <c r="B4839" s="7" t="s">
        <v>565</v>
      </c>
      <c r="C4839" s="8">
        <v>3100000</v>
      </c>
      <c r="D4839" s="41">
        <v>2672000</v>
      </c>
      <c r="E4839" s="9">
        <v>2665468.25</v>
      </c>
      <c r="F4839" s="46" t="str">
        <f t="shared" si="280"/>
        <v> </v>
      </c>
      <c r="G4839" s="47">
        <f t="shared" si="281"/>
        <v>6531.75</v>
      </c>
      <c r="H4839" s="50">
        <v>6531.75</v>
      </c>
    </row>
    <row r="4840" spans="1:8" ht="12.75">
      <c r="A4840" s="67" t="s">
        <v>552</v>
      </c>
      <c r="B4840" s="7" t="s">
        <v>582</v>
      </c>
      <c r="C4840" s="8">
        <v>28000</v>
      </c>
      <c r="D4840" s="41">
        <v>58000</v>
      </c>
      <c r="E4840" s="9">
        <v>54152</v>
      </c>
      <c r="F4840" s="46" t="str">
        <f t="shared" si="280"/>
        <v> </v>
      </c>
      <c r="G4840" s="47">
        <f t="shared" si="281"/>
        <v>3848</v>
      </c>
      <c r="H4840" s="50">
        <v>3848</v>
      </c>
    </row>
    <row r="4841" spans="1:8" ht="12.75">
      <c r="A4841" s="67" t="s">
        <v>553</v>
      </c>
      <c r="B4841" s="7" t="s">
        <v>568</v>
      </c>
      <c r="C4841" s="8">
        <v>325000</v>
      </c>
      <c r="D4841" s="41">
        <v>525000</v>
      </c>
      <c r="E4841" s="9">
        <v>485450.5</v>
      </c>
      <c r="F4841" s="46" t="str">
        <f t="shared" si="280"/>
        <v> </v>
      </c>
      <c r="G4841" s="47">
        <f t="shared" si="281"/>
        <v>39549.5</v>
      </c>
      <c r="H4841" s="50">
        <v>39549.5</v>
      </c>
    </row>
    <row r="4842" spans="1:8" ht="12.75">
      <c r="A4842" s="67" t="s">
        <v>1327</v>
      </c>
      <c r="B4842" s="7" t="s">
        <v>1347</v>
      </c>
      <c r="C4842" s="8">
        <v>500000</v>
      </c>
      <c r="D4842" s="41">
        <v>1000000</v>
      </c>
      <c r="E4842" s="9">
        <v>984967.34</v>
      </c>
      <c r="F4842" s="46" t="str">
        <f t="shared" si="280"/>
        <v> </v>
      </c>
      <c r="G4842" s="47">
        <f t="shared" si="281"/>
        <v>15032.660000000033</v>
      </c>
      <c r="H4842" s="50">
        <v>15032.66</v>
      </c>
    </row>
    <row r="4843" spans="1:8" ht="12.75">
      <c r="A4843" s="67" t="s">
        <v>940</v>
      </c>
      <c r="B4843" s="7" t="s">
        <v>941</v>
      </c>
      <c r="C4843" s="8">
        <v>500000</v>
      </c>
      <c r="D4843" s="41">
        <v>500000</v>
      </c>
      <c r="E4843" s="9">
        <v>114070.41</v>
      </c>
      <c r="F4843" s="46" t="str">
        <f t="shared" si="280"/>
        <v> </v>
      </c>
      <c r="G4843" s="47">
        <f t="shared" si="281"/>
        <v>385929.58999999997</v>
      </c>
      <c r="H4843" s="50">
        <v>385929.59</v>
      </c>
    </row>
    <row r="4844" spans="1:8" ht="12.75">
      <c r="A4844" s="67" t="s">
        <v>592</v>
      </c>
      <c r="B4844" s="7" t="s">
        <v>848</v>
      </c>
      <c r="C4844" s="8">
        <v>70000</v>
      </c>
      <c r="D4844" s="41"/>
      <c r="E4844" s="9"/>
      <c r="F4844" s="46" t="str">
        <f t="shared" si="280"/>
        <v> </v>
      </c>
      <c r="G4844" s="47" t="str">
        <f t="shared" si="281"/>
        <v> </v>
      </c>
      <c r="H4844" s="50"/>
    </row>
    <row r="4845" spans="1:8" ht="12.75">
      <c r="A4845" s="67"/>
      <c r="B4845" s="7" t="s">
        <v>942</v>
      </c>
      <c r="C4845" s="8"/>
      <c r="D4845" s="41">
        <v>81500</v>
      </c>
      <c r="E4845" s="9">
        <v>81413.13</v>
      </c>
      <c r="F4845" s="46" t="str">
        <f t="shared" si="280"/>
        <v> </v>
      </c>
      <c r="G4845" s="47">
        <f t="shared" si="281"/>
        <v>86.86999999999534</v>
      </c>
      <c r="H4845" s="50">
        <v>86.87</v>
      </c>
    </row>
    <row r="4846" spans="1:8" ht="12.75">
      <c r="A4846" s="66"/>
      <c r="B4846" s="7"/>
      <c r="C4846" s="8"/>
      <c r="D4846" s="42"/>
      <c r="E4846" s="23"/>
      <c r="F4846" s="23"/>
      <c r="G4846" s="79"/>
      <c r="H4846" s="71"/>
    </row>
    <row r="4847" spans="1:8" ht="12.75">
      <c r="A4847" s="66"/>
      <c r="B4847" s="14" t="s">
        <v>439</v>
      </c>
      <c r="C4847" s="8">
        <v>114154000</v>
      </c>
      <c r="D4847" s="43">
        <f>SUM(D4820:D4845)</f>
        <v>111642500</v>
      </c>
      <c r="E4847" s="21">
        <f>SUM(E4820:E4845)</f>
        <v>110453054.01999998</v>
      </c>
      <c r="F4847" s="21"/>
      <c r="G4847" s="80">
        <f>SUM(G4820:G4845)</f>
        <v>1189445.9800000056</v>
      </c>
      <c r="H4847" s="72">
        <f>SUM(H4820:H4845)</f>
        <v>1189445.9800000002</v>
      </c>
    </row>
    <row r="4848" spans="1:9" ht="12.75">
      <c r="A4848" s="66"/>
      <c r="B4848" s="14"/>
      <c r="C4848" s="8"/>
      <c r="D4848" s="41"/>
      <c r="E4848" s="9"/>
      <c r="F4848" s="9"/>
      <c r="G4848" s="78"/>
      <c r="H4848" s="50"/>
      <c r="I4848" s="9">
        <v>110453054.02</v>
      </c>
    </row>
    <row r="4849" spans="1:8" ht="12.75">
      <c r="A4849" s="66"/>
      <c r="B4849" s="17" t="s">
        <v>1204</v>
      </c>
      <c r="C4849" s="8"/>
      <c r="D4849" s="41"/>
      <c r="E4849" s="9"/>
      <c r="F4849" s="9"/>
      <c r="G4849" s="78"/>
      <c r="H4849" s="50"/>
    </row>
    <row r="4850" spans="1:8" ht="12.75">
      <c r="A4850" s="66"/>
      <c r="B4850" s="17"/>
      <c r="C4850" s="8"/>
      <c r="D4850" s="41"/>
      <c r="E4850" s="9"/>
      <c r="F4850" s="9"/>
      <c r="G4850" s="78"/>
      <c r="H4850" s="50"/>
    </row>
    <row r="4851" spans="1:8" ht="12.75">
      <c r="A4851" s="66"/>
      <c r="B4851" s="17" t="s">
        <v>1263</v>
      </c>
      <c r="C4851" s="8"/>
      <c r="D4851" s="41"/>
      <c r="E4851" s="9"/>
      <c r="F4851" s="9"/>
      <c r="G4851" s="78"/>
      <c r="H4851" s="50"/>
    </row>
    <row r="4852" spans="1:8" ht="12.75">
      <c r="A4852" s="66" t="s">
        <v>943</v>
      </c>
      <c r="B4852" s="7" t="s">
        <v>534</v>
      </c>
      <c r="C4852" s="8">
        <v>10300000</v>
      </c>
      <c r="D4852" s="41">
        <v>9338500</v>
      </c>
      <c r="E4852" s="9">
        <v>9256566.76</v>
      </c>
      <c r="F4852" s="46" t="str">
        <f>IF(E4852&gt;D4852,E4852-D4852," ")</f>
        <v> </v>
      </c>
      <c r="G4852" s="47">
        <f>IF(D4852&gt;E4852,D4852-E4852," ")</f>
        <v>81933.24000000022</v>
      </c>
      <c r="H4852" s="50">
        <v>81933.24</v>
      </c>
    </row>
    <row r="4853" spans="1:8" ht="12.75">
      <c r="A4853" s="66"/>
      <c r="B4853" s="7"/>
      <c r="C4853" s="8"/>
      <c r="D4853" s="41"/>
      <c r="E4853" s="9"/>
      <c r="F4853" s="9"/>
      <c r="G4853" s="78"/>
      <c r="H4853" s="50"/>
    </row>
    <row r="4854" spans="1:8" ht="12.75">
      <c r="A4854" s="66"/>
      <c r="B4854" s="17" t="s">
        <v>1264</v>
      </c>
      <c r="C4854" s="8"/>
      <c r="D4854" s="41"/>
      <c r="E4854" s="9"/>
      <c r="F4854" s="9"/>
      <c r="G4854" s="78"/>
      <c r="H4854" s="50"/>
    </row>
    <row r="4855" spans="1:8" ht="12.75">
      <c r="A4855" s="66" t="s">
        <v>944</v>
      </c>
      <c r="B4855" s="7" t="s">
        <v>555</v>
      </c>
      <c r="C4855" s="8">
        <v>700000</v>
      </c>
      <c r="D4855" s="41">
        <v>700000</v>
      </c>
      <c r="E4855" s="9">
        <v>655173</v>
      </c>
      <c r="F4855" s="46" t="str">
        <f>IF(E4855&gt;D4855,E4855-D4855," ")</f>
        <v> </v>
      </c>
      <c r="G4855" s="47">
        <f>IF(D4855&gt;E4855,D4855-E4855," ")</f>
        <v>44827</v>
      </c>
      <c r="H4855" s="50">
        <v>44827</v>
      </c>
    </row>
    <row r="4856" spans="1:8" ht="12.75">
      <c r="A4856" s="67" t="s">
        <v>549</v>
      </c>
      <c r="B4856" s="7" t="s">
        <v>565</v>
      </c>
      <c r="C4856" s="8">
        <v>300000</v>
      </c>
      <c r="D4856" s="41">
        <v>280000</v>
      </c>
      <c r="E4856" s="9">
        <v>202160</v>
      </c>
      <c r="F4856" s="46" t="str">
        <f>IF(E4856&gt;D4856,E4856-D4856," ")</f>
        <v> </v>
      </c>
      <c r="G4856" s="47">
        <f>IF(D4856&gt;E4856,D4856-E4856," ")</f>
        <v>77840</v>
      </c>
      <c r="H4856" s="50">
        <v>77840</v>
      </c>
    </row>
    <row r="4857" spans="1:8" ht="12.75">
      <c r="A4857" s="67" t="s">
        <v>945</v>
      </c>
      <c r="B4857" s="7" t="s">
        <v>946</v>
      </c>
      <c r="C4857" s="8">
        <v>1175000000</v>
      </c>
      <c r="D4857" s="41">
        <v>1175000000</v>
      </c>
      <c r="E4857" s="9">
        <v>1236404619.38</v>
      </c>
      <c r="F4857" s="46">
        <f>IF(E4857&gt;D4857,E4857-D4857," ")</f>
        <v>61404619.380000114</v>
      </c>
      <c r="G4857" s="47" t="str">
        <f>IF(D4857&gt;E4857,D4857-E4857," ")</f>
        <v> </v>
      </c>
      <c r="H4857" s="50"/>
    </row>
    <row r="4858" spans="1:8" ht="12.75">
      <c r="A4858" s="66"/>
      <c r="B4858" s="7"/>
      <c r="C4858" s="8"/>
      <c r="D4858" s="42"/>
      <c r="E4858" s="23"/>
      <c r="F4858" s="23"/>
      <c r="G4858" s="79"/>
      <c r="H4858" s="71"/>
    </row>
    <row r="4859" spans="1:9" ht="12.75">
      <c r="A4859" s="66"/>
      <c r="B4859" s="14" t="s">
        <v>1205</v>
      </c>
      <c r="C4859" s="8">
        <v>1186300000</v>
      </c>
      <c r="D4859" s="43">
        <f>SUM(D4852:D4858)</f>
        <v>1185318500</v>
      </c>
      <c r="E4859" s="21">
        <f>SUM(E4852:E4858)</f>
        <v>1246518519.14</v>
      </c>
      <c r="F4859" s="21">
        <f>SUM(F4852:F4858)</f>
        <v>61404619.380000114</v>
      </c>
      <c r="G4859" s="80">
        <f>SUM(G4852:G4858)</f>
        <v>204600.24000000022</v>
      </c>
      <c r="H4859" s="72"/>
      <c r="I4859" s="9">
        <v>1246518519.14</v>
      </c>
    </row>
    <row r="4860" spans="1:8" ht="12.75">
      <c r="A4860" s="66"/>
      <c r="B4860" s="14"/>
      <c r="C4860" s="8"/>
      <c r="D4860" s="41"/>
      <c r="E4860" s="9"/>
      <c r="F4860" s="9"/>
      <c r="G4860" s="78"/>
      <c r="H4860" s="50"/>
    </row>
    <row r="4861" spans="1:8" ht="12.75">
      <c r="A4861" s="66"/>
      <c r="B4861" s="17" t="s">
        <v>1206</v>
      </c>
      <c r="C4861" s="8"/>
      <c r="D4861" s="41"/>
      <c r="E4861" s="9"/>
      <c r="F4861" s="9"/>
      <c r="G4861" s="78"/>
      <c r="H4861" s="50"/>
    </row>
    <row r="4862" spans="1:8" ht="12.75">
      <c r="A4862" s="66"/>
      <c r="B4862" s="17" t="s">
        <v>1207</v>
      </c>
      <c r="C4862" s="8"/>
      <c r="D4862" s="41"/>
      <c r="E4862" s="9"/>
      <c r="F4862" s="9"/>
      <c r="G4862" s="78"/>
      <c r="H4862" s="50"/>
    </row>
    <row r="4863" spans="1:8" ht="12.75">
      <c r="A4863" s="66"/>
      <c r="B4863" s="17" t="s">
        <v>1208</v>
      </c>
      <c r="C4863" s="8"/>
      <c r="D4863" s="41"/>
      <c r="E4863" s="9"/>
      <c r="F4863" s="9"/>
      <c r="G4863" s="78"/>
      <c r="H4863" s="50"/>
    </row>
    <row r="4864" spans="1:8" ht="12.75">
      <c r="A4864" s="66"/>
      <c r="B4864" s="17"/>
      <c r="C4864" s="8"/>
      <c r="D4864" s="41"/>
      <c r="E4864" s="9"/>
      <c r="F4864" s="9"/>
      <c r="G4864" s="78"/>
      <c r="H4864" s="50"/>
    </row>
    <row r="4865" spans="1:8" ht="12.75">
      <c r="A4865" s="66"/>
      <c r="B4865" s="17" t="s">
        <v>1263</v>
      </c>
      <c r="C4865" s="8"/>
      <c r="D4865" s="41"/>
      <c r="E4865" s="9"/>
      <c r="F4865" s="9"/>
      <c r="G4865" s="78"/>
      <c r="H4865" s="50"/>
    </row>
    <row r="4866" spans="1:8" ht="12.75">
      <c r="A4866" s="66" t="s">
        <v>947</v>
      </c>
      <c r="B4866" s="7" t="s">
        <v>534</v>
      </c>
      <c r="C4866" s="8">
        <v>34036000</v>
      </c>
      <c r="D4866" s="41">
        <v>27396000</v>
      </c>
      <c r="E4866" s="9">
        <v>27296897.4</v>
      </c>
      <c r="F4866" s="46" t="str">
        <f>IF(E4866&gt;D4866,E4866-D4866," ")</f>
        <v> </v>
      </c>
      <c r="G4866" s="47">
        <f>IF(D4866&gt;E4866,D4866-E4866," ")</f>
        <v>99102.60000000149</v>
      </c>
      <c r="H4866" s="50">
        <v>99102.6</v>
      </c>
    </row>
    <row r="4867" spans="1:8" ht="12.75">
      <c r="A4867" s="66"/>
      <c r="B4867" s="15" t="s">
        <v>601</v>
      </c>
      <c r="C4867" s="8"/>
      <c r="D4867" s="44">
        <f>SUM(D4866)</f>
        <v>27396000</v>
      </c>
      <c r="E4867" s="22">
        <f>SUM(E4866)</f>
        <v>27296897.4</v>
      </c>
      <c r="F4867" s="22"/>
      <c r="G4867" s="61">
        <f>SUM(G4866)</f>
        <v>99102.60000000149</v>
      </c>
      <c r="H4867" s="50">
        <f>SUM(H4866)</f>
        <v>99102.6</v>
      </c>
    </row>
    <row r="4868" spans="2:8" ht="12.75">
      <c r="B4868" s="3"/>
      <c r="C4868" s="1"/>
      <c r="D4868" s="45"/>
      <c r="E4868" s="4"/>
      <c r="F4868" s="4"/>
      <c r="G4868" s="4"/>
      <c r="H4868" s="50"/>
    </row>
    <row r="4869" spans="1:8" ht="12.75">
      <c r="A4869" s="66"/>
      <c r="B4869" s="7"/>
      <c r="C4869" s="8"/>
      <c r="D4869" s="41"/>
      <c r="E4869" s="9"/>
      <c r="F4869" s="9"/>
      <c r="G4869" s="78"/>
      <c r="H4869" s="50"/>
    </row>
    <row r="4870" spans="1:8" ht="12.75">
      <c r="A4870" s="66"/>
      <c r="B4870" s="17" t="s">
        <v>935</v>
      </c>
      <c r="C4870" s="8"/>
      <c r="D4870" s="41"/>
      <c r="E4870" s="9"/>
      <c r="F4870" s="9"/>
      <c r="G4870" s="78"/>
      <c r="H4870" s="50"/>
    </row>
    <row r="4871" spans="1:8" ht="12.75">
      <c r="A4871" s="66"/>
      <c r="B4871" s="17" t="s">
        <v>936</v>
      </c>
      <c r="C4871" s="8"/>
      <c r="D4871" s="41"/>
      <c r="E4871" s="9"/>
      <c r="F4871" s="9"/>
      <c r="G4871" s="78"/>
      <c r="H4871" s="50"/>
    </row>
    <row r="4872" spans="1:8" ht="12.75">
      <c r="A4872" s="66"/>
      <c r="B4872" s="17" t="s">
        <v>1648</v>
      </c>
      <c r="C4872" s="8"/>
      <c r="D4872" s="41"/>
      <c r="E4872" s="9"/>
      <c r="F4872" s="9"/>
      <c r="G4872" s="78"/>
      <c r="H4872" s="50"/>
    </row>
    <row r="4873" spans="1:8" ht="12.75">
      <c r="A4873" s="66"/>
      <c r="B4873" s="7"/>
      <c r="C4873" s="8"/>
      <c r="D4873" s="41"/>
      <c r="E4873" s="9"/>
      <c r="F4873" s="9"/>
      <c r="G4873" s="78"/>
      <c r="H4873" s="50"/>
    </row>
    <row r="4874" spans="1:8" ht="12.75">
      <c r="A4874" s="66"/>
      <c r="B4874" s="17" t="s">
        <v>1206</v>
      </c>
      <c r="C4874" s="8"/>
      <c r="D4874" s="41"/>
      <c r="E4874" s="9"/>
      <c r="F4874" s="9"/>
      <c r="G4874" s="78"/>
      <c r="H4874" s="50"/>
    </row>
    <row r="4875" spans="1:8" ht="12.75">
      <c r="A4875" s="66"/>
      <c r="B4875" s="17" t="s">
        <v>1207</v>
      </c>
      <c r="C4875" s="8"/>
      <c r="D4875" s="41"/>
      <c r="E4875" s="9"/>
      <c r="F4875" s="9"/>
      <c r="G4875" s="78"/>
      <c r="H4875" s="50"/>
    </row>
    <row r="4876" spans="1:8" ht="12.75">
      <c r="A4876" s="66"/>
      <c r="B4876" s="17" t="s">
        <v>1649</v>
      </c>
      <c r="C4876" s="8"/>
      <c r="D4876" s="41"/>
      <c r="E4876" s="9"/>
      <c r="F4876" s="9"/>
      <c r="G4876" s="78"/>
      <c r="H4876" s="50"/>
    </row>
    <row r="4877" spans="1:8" ht="12.75">
      <c r="A4877" s="66"/>
      <c r="B4877" s="17"/>
      <c r="C4877" s="8"/>
      <c r="D4877" s="41"/>
      <c r="E4877" s="9"/>
      <c r="F4877" s="9"/>
      <c r="G4877" s="78"/>
      <c r="H4877" s="50"/>
    </row>
    <row r="4878" spans="1:8" ht="12.75">
      <c r="A4878" s="66"/>
      <c r="B4878" s="15" t="s">
        <v>598</v>
      </c>
      <c r="C4878" s="8"/>
      <c r="D4878" s="41">
        <f>D4867</f>
        <v>27396000</v>
      </c>
      <c r="E4878" s="9">
        <f>E4867</f>
        <v>27296897.4</v>
      </c>
      <c r="F4878" s="9"/>
      <c r="G4878" s="78">
        <f>G4867</f>
        <v>99102.60000000149</v>
      </c>
      <c r="H4878" s="50">
        <f>H4867</f>
        <v>99102.6</v>
      </c>
    </row>
    <row r="4879" spans="1:8" ht="12.75">
      <c r="A4879" s="66"/>
      <c r="B4879" s="7"/>
      <c r="C4879" s="8"/>
      <c r="D4879" s="41"/>
      <c r="E4879" s="9"/>
      <c r="F4879" s="9"/>
      <c r="G4879" s="78"/>
      <c r="H4879" s="50"/>
    </row>
    <row r="4880" spans="1:8" ht="12.75">
      <c r="A4880" s="66"/>
      <c r="B4880" s="17" t="s">
        <v>1264</v>
      </c>
      <c r="C4880" s="8"/>
      <c r="D4880" s="41"/>
      <c r="E4880" s="9"/>
      <c r="F4880" s="9"/>
      <c r="G4880" s="78"/>
      <c r="H4880" s="50"/>
    </row>
    <row r="4881" spans="1:8" ht="12.75">
      <c r="A4881" s="66" t="s">
        <v>948</v>
      </c>
      <c r="B4881" s="7" t="s">
        <v>555</v>
      </c>
      <c r="C4881" s="8">
        <v>2000000</v>
      </c>
      <c r="D4881" s="41">
        <v>2100000</v>
      </c>
      <c r="E4881" s="9">
        <v>2076260</v>
      </c>
      <c r="F4881" s="46" t="str">
        <f aca="true" t="shared" si="282" ref="F4881:F4904">IF(E4881&gt;D4881,E4881-D4881," ")</f>
        <v> </v>
      </c>
      <c r="G4881" s="47">
        <f aca="true" t="shared" si="283" ref="G4881:G4904">IF(D4881&gt;E4881,D4881-E4881," ")</f>
        <v>23740</v>
      </c>
      <c r="H4881" s="50">
        <v>23740</v>
      </c>
    </row>
    <row r="4882" spans="1:8" ht="12.75">
      <c r="A4882" s="67" t="s">
        <v>538</v>
      </c>
      <c r="B4882" s="7" t="s">
        <v>579</v>
      </c>
      <c r="C4882" s="8">
        <v>20000</v>
      </c>
      <c r="D4882" s="41">
        <v>20000</v>
      </c>
      <c r="E4882" s="9">
        <v>18930</v>
      </c>
      <c r="F4882" s="46" t="str">
        <f t="shared" si="282"/>
        <v> </v>
      </c>
      <c r="G4882" s="47">
        <f t="shared" si="283"/>
        <v>1070</v>
      </c>
      <c r="H4882" s="50">
        <v>1070</v>
      </c>
    </row>
    <row r="4883" spans="1:8" ht="12.75">
      <c r="A4883" s="67" t="s">
        <v>539</v>
      </c>
      <c r="B4883" s="7" t="s">
        <v>556</v>
      </c>
      <c r="C4883" s="8">
        <v>900000</v>
      </c>
      <c r="D4883" s="41">
        <v>1760000</v>
      </c>
      <c r="E4883" s="9">
        <v>1625511.27</v>
      </c>
      <c r="F4883" s="46" t="str">
        <f t="shared" si="282"/>
        <v> </v>
      </c>
      <c r="G4883" s="47">
        <f t="shared" si="283"/>
        <v>134488.72999999998</v>
      </c>
      <c r="H4883" s="50">
        <v>134488.73</v>
      </c>
    </row>
    <row r="4884" spans="1:8" ht="12.75">
      <c r="A4884" s="67" t="s">
        <v>540</v>
      </c>
      <c r="B4884" s="7" t="s">
        <v>557</v>
      </c>
      <c r="C4884" s="8">
        <v>102000</v>
      </c>
      <c r="D4884" s="41">
        <v>152000</v>
      </c>
      <c r="E4884" s="9">
        <v>148776.95</v>
      </c>
      <c r="F4884" s="46" t="str">
        <f t="shared" si="282"/>
        <v> </v>
      </c>
      <c r="G4884" s="47">
        <f t="shared" si="283"/>
        <v>3223.0499999999884</v>
      </c>
      <c r="H4884" s="50">
        <v>3223.05</v>
      </c>
    </row>
    <row r="4885" spans="1:8" ht="12.75">
      <c r="A4885" s="67" t="s">
        <v>541</v>
      </c>
      <c r="B4885" s="7" t="s">
        <v>558</v>
      </c>
      <c r="C4885" s="8">
        <v>350000</v>
      </c>
      <c r="D4885" s="41">
        <v>350000</v>
      </c>
      <c r="E4885" s="9">
        <v>349511.56</v>
      </c>
      <c r="F4885" s="46" t="str">
        <f t="shared" si="282"/>
        <v> </v>
      </c>
      <c r="G4885" s="47">
        <f t="shared" si="283"/>
        <v>488.4400000000023</v>
      </c>
      <c r="H4885" s="50">
        <v>488.44</v>
      </c>
    </row>
    <row r="4886" spans="1:8" ht="12.75">
      <c r="A4886" s="67" t="s">
        <v>577</v>
      </c>
      <c r="B4886" s="7" t="s">
        <v>580</v>
      </c>
      <c r="C4886" s="8">
        <v>288000</v>
      </c>
      <c r="D4886" s="41">
        <v>258000</v>
      </c>
      <c r="E4886" s="9">
        <v>192000</v>
      </c>
      <c r="F4886" s="46" t="str">
        <f t="shared" si="282"/>
        <v> </v>
      </c>
      <c r="G4886" s="47">
        <f t="shared" si="283"/>
        <v>66000</v>
      </c>
      <c r="H4886" s="50">
        <v>66000</v>
      </c>
    </row>
    <row r="4887" spans="1:8" ht="12.75">
      <c r="A4887" s="67" t="s">
        <v>542</v>
      </c>
      <c r="B4887" s="7" t="s">
        <v>581</v>
      </c>
      <c r="C4887" s="8">
        <v>600000</v>
      </c>
      <c r="D4887" s="41">
        <v>900000</v>
      </c>
      <c r="E4887" s="9">
        <v>882683.8</v>
      </c>
      <c r="F4887" s="46" t="str">
        <f t="shared" si="282"/>
        <v> </v>
      </c>
      <c r="G4887" s="47">
        <f t="shared" si="283"/>
        <v>17316.199999999953</v>
      </c>
      <c r="H4887" s="50">
        <v>17316.2</v>
      </c>
    </row>
    <row r="4888" spans="1:8" ht="12.75">
      <c r="A4888" s="67" t="s">
        <v>543</v>
      </c>
      <c r="B4888" s="7" t="s">
        <v>559</v>
      </c>
      <c r="C4888" s="8">
        <v>100000</v>
      </c>
      <c r="D4888" s="41">
        <v>190000</v>
      </c>
      <c r="E4888" s="9">
        <v>176122</v>
      </c>
      <c r="F4888" s="46" t="str">
        <f t="shared" si="282"/>
        <v> </v>
      </c>
      <c r="G4888" s="47">
        <f t="shared" si="283"/>
        <v>13878</v>
      </c>
      <c r="H4888" s="50">
        <v>13878</v>
      </c>
    </row>
    <row r="4889" spans="1:8" ht="12.75">
      <c r="A4889" s="67" t="s">
        <v>578</v>
      </c>
      <c r="B4889" s="7" t="s">
        <v>560</v>
      </c>
      <c r="C4889" s="8">
        <v>100000</v>
      </c>
      <c r="D4889" s="41">
        <v>100000</v>
      </c>
      <c r="E4889" s="9">
        <v>62035.48</v>
      </c>
      <c r="F4889" s="46" t="str">
        <f t="shared" si="282"/>
        <v> </v>
      </c>
      <c r="G4889" s="47">
        <f t="shared" si="283"/>
        <v>37964.52</v>
      </c>
      <c r="H4889" s="50">
        <v>37964.52</v>
      </c>
    </row>
    <row r="4890" spans="1:8" ht="12.75">
      <c r="A4890" s="67" t="s">
        <v>545</v>
      </c>
      <c r="B4890" s="7" t="s">
        <v>561</v>
      </c>
      <c r="C4890" s="8">
        <v>125000</v>
      </c>
      <c r="D4890" s="41">
        <v>355000</v>
      </c>
      <c r="E4890" s="9">
        <v>354855</v>
      </c>
      <c r="F4890" s="46" t="str">
        <f t="shared" si="282"/>
        <v> </v>
      </c>
      <c r="G4890" s="47">
        <f t="shared" si="283"/>
        <v>145</v>
      </c>
      <c r="H4890" s="50">
        <v>145</v>
      </c>
    </row>
    <row r="4891" spans="1:8" ht="12.75">
      <c r="A4891" s="67" t="s">
        <v>546</v>
      </c>
      <c r="B4891" s="7" t="s">
        <v>562</v>
      </c>
      <c r="C4891" s="8">
        <v>100000</v>
      </c>
      <c r="D4891" s="41">
        <v>100000</v>
      </c>
      <c r="E4891" s="9">
        <v>62396</v>
      </c>
      <c r="F4891" s="46" t="str">
        <f t="shared" si="282"/>
        <v> </v>
      </c>
      <c r="G4891" s="47">
        <f t="shared" si="283"/>
        <v>37604</v>
      </c>
      <c r="H4891" s="50">
        <v>37604</v>
      </c>
    </row>
    <row r="4892" spans="1:8" ht="12.75">
      <c r="A4892" s="67" t="s">
        <v>547</v>
      </c>
      <c r="B4892" s="7" t="s">
        <v>563</v>
      </c>
      <c r="C4892" s="8">
        <v>15000</v>
      </c>
      <c r="D4892" s="41">
        <v>15000</v>
      </c>
      <c r="E4892" s="9">
        <v>4536</v>
      </c>
      <c r="F4892" s="46" t="str">
        <f t="shared" si="282"/>
        <v> </v>
      </c>
      <c r="G4892" s="47">
        <f t="shared" si="283"/>
        <v>10464</v>
      </c>
      <c r="H4892" s="50">
        <v>10464</v>
      </c>
    </row>
    <row r="4893" spans="1:8" ht="12.75">
      <c r="A4893" s="67" t="s">
        <v>548</v>
      </c>
      <c r="B4893" s="7" t="s">
        <v>564</v>
      </c>
      <c r="C4893" s="8">
        <v>40000</v>
      </c>
      <c r="D4893" s="41">
        <v>40000</v>
      </c>
      <c r="E4893" s="9">
        <v>40000</v>
      </c>
      <c r="F4893" s="46" t="str">
        <f t="shared" si="282"/>
        <v> </v>
      </c>
      <c r="G4893" s="47" t="str">
        <f t="shared" si="283"/>
        <v> </v>
      </c>
      <c r="H4893" s="50">
        <v>0</v>
      </c>
    </row>
    <row r="4894" spans="1:8" ht="12.75">
      <c r="A4894" s="67" t="s">
        <v>549</v>
      </c>
      <c r="B4894" s="7" t="s">
        <v>565</v>
      </c>
      <c r="C4894" s="8">
        <v>400000</v>
      </c>
      <c r="D4894" s="41">
        <v>300000</v>
      </c>
      <c r="E4894" s="9">
        <v>298360</v>
      </c>
      <c r="F4894" s="46" t="str">
        <f t="shared" si="282"/>
        <v> </v>
      </c>
      <c r="G4894" s="47">
        <f t="shared" si="283"/>
        <v>1640</v>
      </c>
      <c r="H4894" s="50">
        <v>1640</v>
      </c>
    </row>
    <row r="4895" spans="1:8" ht="12.75">
      <c r="A4895" s="67" t="s">
        <v>949</v>
      </c>
      <c r="B4895" s="7" t="s">
        <v>1791</v>
      </c>
      <c r="C4895" s="8">
        <v>35400000</v>
      </c>
      <c r="D4895" s="41">
        <v>35631000</v>
      </c>
      <c r="E4895" s="9">
        <v>43236534.95</v>
      </c>
      <c r="F4895" s="46">
        <f t="shared" si="282"/>
        <v>7605534.950000003</v>
      </c>
      <c r="G4895" s="47" t="str">
        <f t="shared" si="283"/>
        <v> </v>
      </c>
      <c r="H4895" s="50">
        <v>-7605534.95</v>
      </c>
    </row>
    <row r="4896" spans="1:8" ht="12.75">
      <c r="A4896" s="67" t="s">
        <v>950</v>
      </c>
      <c r="B4896" s="7" t="s">
        <v>956</v>
      </c>
      <c r="C4896" s="8">
        <v>82400000</v>
      </c>
      <c r="D4896" s="41"/>
      <c r="E4896" s="9"/>
      <c r="F4896" s="46" t="str">
        <f t="shared" si="282"/>
        <v> </v>
      </c>
      <c r="G4896" s="47" t="str">
        <f t="shared" si="283"/>
        <v> </v>
      </c>
      <c r="H4896" s="50"/>
    </row>
    <row r="4897" spans="1:8" ht="12.75">
      <c r="A4897" s="67"/>
      <c r="B4897" s="7" t="s">
        <v>955</v>
      </c>
      <c r="C4897" s="8"/>
      <c r="D4897" s="41">
        <v>82590000</v>
      </c>
      <c r="E4897" s="9">
        <v>103247805.95</v>
      </c>
      <c r="F4897" s="46">
        <f t="shared" si="282"/>
        <v>20657805.950000003</v>
      </c>
      <c r="G4897" s="47" t="str">
        <f t="shared" si="283"/>
        <v> </v>
      </c>
      <c r="H4897" s="50">
        <v>-20657805.95</v>
      </c>
    </row>
    <row r="4898" spans="1:8" ht="12.75">
      <c r="A4898" s="67" t="s">
        <v>552</v>
      </c>
      <c r="B4898" s="7" t="s">
        <v>957</v>
      </c>
      <c r="C4898" s="8">
        <v>10000</v>
      </c>
      <c r="D4898" s="41">
        <v>15000</v>
      </c>
      <c r="E4898" s="9">
        <v>14363</v>
      </c>
      <c r="F4898" s="46" t="str">
        <f t="shared" si="282"/>
        <v> </v>
      </c>
      <c r="G4898" s="47">
        <f t="shared" si="283"/>
        <v>637</v>
      </c>
      <c r="H4898" s="50">
        <v>637</v>
      </c>
    </row>
    <row r="4899" spans="1:8" ht="12.75">
      <c r="A4899" s="67" t="s">
        <v>951</v>
      </c>
      <c r="B4899" s="7" t="s">
        <v>958</v>
      </c>
      <c r="C4899" s="8">
        <v>69500000</v>
      </c>
      <c r="D4899" s="41">
        <v>69507000</v>
      </c>
      <c r="E4899" s="9">
        <v>90006570.11</v>
      </c>
      <c r="F4899" s="46">
        <f t="shared" si="282"/>
        <v>20499570.11</v>
      </c>
      <c r="G4899" s="47" t="str">
        <f t="shared" si="283"/>
        <v> </v>
      </c>
      <c r="H4899" s="50">
        <v>-20499570.11</v>
      </c>
    </row>
    <row r="4900" spans="1:8" ht="12.75">
      <c r="A4900" s="67" t="s">
        <v>952</v>
      </c>
      <c r="B4900" s="7" t="s">
        <v>959</v>
      </c>
      <c r="C4900" s="8">
        <v>113400000</v>
      </c>
      <c r="D4900" s="41">
        <v>121250000</v>
      </c>
      <c r="E4900" s="9">
        <v>121217354.23</v>
      </c>
      <c r="F4900" s="46" t="str">
        <f t="shared" si="282"/>
        <v> </v>
      </c>
      <c r="G4900" s="47">
        <f t="shared" si="283"/>
        <v>32645.769999995828</v>
      </c>
      <c r="H4900" s="50">
        <v>32645.77</v>
      </c>
    </row>
    <row r="4901" spans="1:8" ht="12.75">
      <c r="A4901" s="67" t="s">
        <v>553</v>
      </c>
      <c r="B4901" s="7" t="s">
        <v>568</v>
      </c>
      <c r="C4901" s="8">
        <v>100000</v>
      </c>
      <c r="D4901" s="41">
        <v>150000</v>
      </c>
      <c r="E4901" s="9">
        <v>142879.45</v>
      </c>
      <c r="F4901" s="46" t="str">
        <f t="shared" si="282"/>
        <v> </v>
      </c>
      <c r="G4901" s="47">
        <f t="shared" si="283"/>
        <v>7120.549999999988</v>
      </c>
      <c r="H4901" s="50">
        <v>7120.55</v>
      </c>
    </row>
    <row r="4902" spans="1:8" ht="12.75">
      <c r="A4902" s="67" t="s">
        <v>1327</v>
      </c>
      <c r="B4902" s="7" t="s">
        <v>1347</v>
      </c>
      <c r="C4902" s="8">
        <v>800000</v>
      </c>
      <c r="D4902" s="41">
        <v>1100000</v>
      </c>
      <c r="E4902" s="9">
        <v>1028098.45</v>
      </c>
      <c r="F4902" s="46" t="str">
        <f t="shared" si="282"/>
        <v> </v>
      </c>
      <c r="G4902" s="47">
        <f t="shared" si="283"/>
        <v>71901.55000000005</v>
      </c>
      <c r="H4902" s="50">
        <v>71901.55</v>
      </c>
    </row>
    <row r="4903" spans="1:8" ht="12.75">
      <c r="A4903" s="67" t="s">
        <v>953</v>
      </c>
      <c r="B4903" s="7" t="s">
        <v>960</v>
      </c>
      <c r="C4903" s="8">
        <v>200000</v>
      </c>
      <c r="D4903" s="41">
        <v>200000</v>
      </c>
      <c r="E4903" s="9">
        <v>39818.75</v>
      </c>
      <c r="F4903" s="46" t="str">
        <f t="shared" si="282"/>
        <v> </v>
      </c>
      <c r="G4903" s="47">
        <f t="shared" si="283"/>
        <v>160181.25</v>
      </c>
      <c r="H4903" s="50">
        <v>160181.25</v>
      </c>
    </row>
    <row r="4904" spans="1:8" ht="12.75">
      <c r="A4904" s="67" t="s">
        <v>954</v>
      </c>
      <c r="B4904" s="7" t="s">
        <v>961</v>
      </c>
      <c r="C4904" s="8">
        <v>4900000</v>
      </c>
      <c r="D4904" s="41">
        <v>4900000</v>
      </c>
      <c r="E4904" s="9">
        <v>4900000</v>
      </c>
      <c r="F4904" s="46" t="str">
        <f t="shared" si="282"/>
        <v> </v>
      </c>
      <c r="G4904" s="47" t="str">
        <f t="shared" si="283"/>
        <v> </v>
      </c>
      <c r="H4904" s="50">
        <v>0</v>
      </c>
    </row>
    <row r="4905" spans="1:8" ht="12.75">
      <c r="A4905" s="66"/>
      <c r="B4905" s="7"/>
      <c r="C4905" s="8"/>
      <c r="D4905" s="41"/>
      <c r="E4905" s="9"/>
      <c r="F4905" s="9"/>
      <c r="G4905" s="78"/>
      <c r="H4905" s="50"/>
    </row>
    <row r="4906" spans="1:8" ht="12.75">
      <c r="A4906" s="66"/>
      <c r="B4906" s="14" t="s">
        <v>1209</v>
      </c>
      <c r="C4906" s="8">
        <v>345886000</v>
      </c>
      <c r="D4906" s="42"/>
      <c r="E4906" s="23"/>
      <c r="F4906" s="23"/>
      <c r="G4906" s="79"/>
      <c r="H4906" s="71"/>
    </row>
    <row r="4907" spans="1:8" ht="12.75">
      <c r="A4907" s="66"/>
      <c r="B4907" s="14" t="s">
        <v>1207</v>
      </c>
      <c r="C4907" s="8"/>
      <c r="D4907" s="41"/>
      <c r="E4907" s="9"/>
      <c r="F4907" s="9"/>
      <c r="G4907" s="78"/>
      <c r="H4907" s="50"/>
    </row>
    <row r="4908" spans="1:8" ht="12.75">
      <c r="A4908" s="66"/>
      <c r="B4908" s="14" t="s">
        <v>1208</v>
      </c>
      <c r="C4908" s="8"/>
      <c r="D4908" s="43">
        <f>SUM(D4878:D4907)</f>
        <v>349379000</v>
      </c>
      <c r="E4908" s="21">
        <f>SUM(E4878:E4907)</f>
        <v>397422300.35</v>
      </c>
      <c r="F4908" s="21">
        <f>SUM(F4878:F4907)</f>
        <v>48762911.010000005</v>
      </c>
      <c r="G4908" s="80">
        <f>SUM(G4878:G4907)</f>
        <v>719610.6599999974</v>
      </c>
      <c r="H4908" s="72">
        <f>SUM(H4878:H4907)</f>
        <v>-48043300.35</v>
      </c>
    </row>
    <row r="4909" spans="1:8" ht="12.75">
      <c r="A4909" s="66"/>
      <c r="B4909" s="14" t="s">
        <v>1210</v>
      </c>
      <c r="C4909" s="8">
        <v>1646340000</v>
      </c>
      <c r="D4909" s="42"/>
      <c r="E4909" s="23"/>
      <c r="F4909" s="23"/>
      <c r="G4909" s="79"/>
      <c r="H4909" s="71"/>
    </row>
    <row r="4910" spans="1:8" ht="12.75">
      <c r="A4910" s="66"/>
      <c r="B4910" s="14" t="s">
        <v>1211</v>
      </c>
      <c r="C4910" s="8"/>
      <c r="D4910" s="41"/>
      <c r="E4910" s="9"/>
      <c r="F4910" s="9"/>
      <c r="G4910" s="78"/>
      <c r="H4910" s="50"/>
    </row>
    <row r="4911" spans="1:9" ht="12.75">
      <c r="A4911" s="66"/>
      <c r="B4911" s="14" t="s">
        <v>1212</v>
      </c>
      <c r="C4911" s="8"/>
      <c r="D4911" s="43">
        <f>D4847+D4859+D4908</f>
        <v>1646340000</v>
      </c>
      <c r="E4911" s="21">
        <f>E4847+E4859+E4908</f>
        <v>1754393873.5100002</v>
      </c>
      <c r="F4911" s="21">
        <f>F4847+F4859+F4908</f>
        <v>110167530.39000012</v>
      </c>
      <c r="G4911" s="80">
        <f>G4847+G4859+G4908</f>
        <v>2113656.880000003</v>
      </c>
      <c r="H4911" s="72">
        <f>H4847+H4859+H4908</f>
        <v>-46853854.370000005</v>
      </c>
      <c r="I4911" s="9">
        <v>397422300.35</v>
      </c>
    </row>
    <row r="4912" spans="1:9" ht="12.75">
      <c r="A4912" s="66"/>
      <c r="B4912" s="15" t="s">
        <v>460</v>
      </c>
      <c r="C4912" s="8"/>
      <c r="D4912" s="41"/>
      <c r="E4912" s="9"/>
      <c r="F4912" s="83">
        <f>IF(E4911&gt;D4911,E4911-D4911," ")</f>
        <v>108053873.51000023</v>
      </c>
      <c r="G4912" s="57" t="str">
        <f>IF(D4911&gt;E4911,D4911-E4911," ")</f>
        <v> </v>
      </c>
      <c r="H4912" s="50">
        <f>F4911-G4911</f>
        <v>108053873.51000011</v>
      </c>
      <c r="I4912" s="9"/>
    </row>
    <row r="4913" spans="1:9" ht="12.75">
      <c r="A4913" s="66"/>
      <c r="B4913" s="14"/>
      <c r="C4913" s="8"/>
      <c r="D4913" s="41"/>
      <c r="E4913" s="9"/>
      <c r="F4913" s="9"/>
      <c r="G4913" s="78"/>
      <c r="H4913" s="50"/>
      <c r="I4913" s="9"/>
    </row>
    <row r="4914" spans="1:9" ht="12.75">
      <c r="A4914" s="66"/>
      <c r="B4914" s="17" t="s">
        <v>1213</v>
      </c>
      <c r="C4914" s="8"/>
      <c r="D4914" s="41"/>
      <c r="E4914" s="9"/>
      <c r="F4914" s="9"/>
      <c r="G4914" s="78"/>
      <c r="H4914" s="50"/>
      <c r="I4914" s="9">
        <v>1754393873.51</v>
      </c>
    </row>
    <row r="4915" spans="1:8" ht="12.75">
      <c r="A4915" s="66"/>
      <c r="B4915" s="17"/>
      <c r="C4915" s="8"/>
      <c r="D4915" s="41"/>
      <c r="E4915" s="9"/>
      <c r="F4915" s="9"/>
      <c r="G4915" s="78"/>
      <c r="H4915" s="50"/>
    </row>
    <row r="4916" spans="1:8" ht="12.75">
      <c r="A4916" s="66"/>
      <c r="B4916" s="17" t="s">
        <v>1263</v>
      </c>
      <c r="C4916" s="8"/>
      <c r="D4916" s="41"/>
      <c r="E4916" s="9"/>
      <c r="F4916" s="9"/>
      <c r="G4916" s="78"/>
      <c r="H4916" s="50"/>
    </row>
    <row r="4917" spans="1:8" ht="12.75">
      <c r="A4917" s="66" t="s">
        <v>962</v>
      </c>
      <c r="B4917" s="7" t="s">
        <v>534</v>
      </c>
      <c r="C4917" s="8">
        <v>109255000</v>
      </c>
      <c r="D4917" s="41">
        <v>105334000</v>
      </c>
      <c r="E4917" s="9">
        <v>104597797.11</v>
      </c>
      <c r="F4917" s="46" t="str">
        <f>IF(E4917&gt;D4917,E4917-D4917," ")</f>
        <v> </v>
      </c>
      <c r="G4917" s="47">
        <f>IF(D4917&gt;E4917,D4917-E4917," ")</f>
        <v>736202.8900000006</v>
      </c>
      <c r="H4917" s="50">
        <v>736202.89</v>
      </c>
    </row>
    <row r="4918" spans="1:8" ht="12.75">
      <c r="A4918" s="66"/>
      <c r="B4918" s="7"/>
      <c r="C4918" s="8"/>
      <c r="D4918" s="41"/>
      <c r="E4918" s="9"/>
      <c r="F4918" s="9"/>
      <c r="G4918" s="78"/>
      <c r="H4918" s="50"/>
    </row>
    <row r="4919" spans="1:8" ht="12.75">
      <c r="A4919" s="66"/>
      <c r="B4919" s="17" t="s">
        <v>1264</v>
      </c>
      <c r="C4919" s="8"/>
      <c r="D4919" s="41"/>
      <c r="E4919" s="9"/>
      <c r="F4919" s="9"/>
      <c r="G4919" s="78"/>
      <c r="H4919" s="50"/>
    </row>
    <row r="4920" spans="1:8" ht="12.75">
      <c r="A4920" s="66" t="s">
        <v>963</v>
      </c>
      <c r="B4920" s="7" t="s">
        <v>555</v>
      </c>
      <c r="C4920" s="8">
        <v>5400000</v>
      </c>
      <c r="D4920" s="41">
        <v>5400000</v>
      </c>
      <c r="E4920" s="9">
        <v>5295615</v>
      </c>
      <c r="F4920" s="46" t="str">
        <f>IF(E4920&gt;D4920,E4920-D4920," ")</f>
        <v> </v>
      </c>
      <c r="G4920" s="47">
        <f>IF(D4920&gt;E4920,D4920-E4920," ")</f>
        <v>104385</v>
      </c>
      <c r="H4920" s="50">
        <v>104385</v>
      </c>
    </row>
    <row r="4921" spans="1:8" ht="12.75">
      <c r="A4921" s="67" t="s">
        <v>538</v>
      </c>
      <c r="B4921" s="7" t="s">
        <v>579</v>
      </c>
      <c r="C4921" s="8">
        <v>40000</v>
      </c>
      <c r="D4921" s="41">
        <v>40000</v>
      </c>
      <c r="E4921" s="9">
        <v>39800</v>
      </c>
      <c r="F4921" s="46" t="str">
        <f>IF(E4921&gt;D4921,E4921-D4921," ")</f>
        <v> </v>
      </c>
      <c r="G4921" s="47">
        <f>IF(D4921&gt;E4921,D4921-E4921," ")</f>
        <v>200</v>
      </c>
      <c r="H4921" s="50">
        <v>200</v>
      </c>
    </row>
    <row r="4922" spans="1:8" ht="12.75">
      <c r="A4922" s="67" t="s">
        <v>539</v>
      </c>
      <c r="B4922" s="7" t="s">
        <v>556</v>
      </c>
      <c r="C4922" s="8">
        <v>200000</v>
      </c>
      <c r="D4922" s="41">
        <v>450000</v>
      </c>
      <c r="E4922" s="9">
        <v>380549.43</v>
      </c>
      <c r="F4922" s="46" t="str">
        <f>IF(E4922&gt;D4922,E4922-D4922," ")</f>
        <v> </v>
      </c>
      <c r="G4922" s="47">
        <f>IF(D4922&gt;E4922,D4922-E4922," ")</f>
        <v>69450.57</v>
      </c>
      <c r="H4922" s="50">
        <v>69450.57</v>
      </c>
    </row>
    <row r="4923" spans="1:8" ht="12.75">
      <c r="A4923" s="67" t="s">
        <v>540</v>
      </c>
      <c r="B4923" s="7" t="s">
        <v>557</v>
      </c>
      <c r="C4923" s="8">
        <v>150000</v>
      </c>
      <c r="D4923" s="41">
        <v>125000</v>
      </c>
      <c r="E4923" s="9">
        <v>88270.45</v>
      </c>
      <c r="F4923" s="46" t="str">
        <f>IF(E4923&gt;D4923,E4923-D4923," ")</f>
        <v> </v>
      </c>
      <c r="G4923" s="47">
        <f>IF(D4923&gt;E4923,D4923-E4923," ")</f>
        <v>36729.55</v>
      </c>
      <c r="H4923" s="50">
        <v>36729.55</v>
      </c>
    </row>
    <row r="4924" spans="1:8" ht="12.75">
      <c r="A4924" s="67"/>
      <c r="B4924" s="15" t="s">
        <v>601</v>
      </c>
      <c r="C4924" s="8"/>
      <c r="D4924" s="44">
        <f>SUM(D4917:D4923)</f>
        <v>111349000</v>
      </c>
      <c r="E4924" s="22">
        <f>SUM(E4917:E4923)</f>
        <v>110402031.99000001</v>
      </c>
      <c r="F4924" s="22"/>
      <c r="G4924" s="61">
        <f>SUM(G4917:G4923)</f>
        <v>946968.0100000007</v>
      </c>
      <c r="H4924" s="50">
        <f>SUM(H4917:H4923)</f>
        <v>946968.01</v>
      </c>
    </row>
    <row r="4925" spans="1:8" ht="12.75">
      <c r="A4925" s="27"/>
      <c r="B4925" s="3"/>
      <c r="C4925" s="1"/>
      <c r="D4925" s="45"/>
      <c r="E4925" s="4"/>
      <c r="F4925" s="4"/>
      <c r="G4925" s="4"/>
      <c r="H4925" s="50"/>
    </row>
    <row r="4926" spans="1:8" ht="12.75">
      <c r="A4926" s="67"/>
      <c r="B4926" s="7"/>
      <c r="C4926" s="8"/>
      <c r="D4926" s="41"/>
      <c r="E4926" s="9"/>
      <c r="F4926" s="9"/>
      <c r="G4926" s="78"/>
      <c r="H4926" s="50"/>
    </row>
    <row r="4927" spans="1:8" ht="12.75">
      <c r="A4927" s="67"/>
      <c r="B4927" s="17" t="s">
        <v>1650</v>
      </c>
      <c r="C4927" s="8"/>
      <c r="D4927" s="41"/>
      <c r="E4927" s="9"/>
      <c r="F4927" s="9"/>
      <c r="G4927" s="78"/>
      <c r="H4927" s="50"/>
    </row>
    <row r="4928" spans="1:8" ht="12.75">
      <c r="A4928" s="67"/>
      <c r="B4928" s="7"/>
      <c r="C4928" s="8"/>
      <c r="D4928" s="41"/>
      <c r="E4928" s="9"/>
      <c r="F4928" s="9"/>
      <c r="G4928" s="78"/>
      <c r="H4928" s="50"/>
    </row>
    <row r="4929" spans="1:8" ht="12.75">
      <c r="A4929" s="67"/>
      <c r="B4929" s="15" t="s">
        <v>598</v>
      </c>
      <c r="C4929" s="8"/>
      <c r="D4929" s="41">
        <f>D4924</f>
        <v>111349000</v>
      </c>
      <c r="E4929" s="9">
        <f>E4924</f>
        <v>110402031.99000001</v>
      </c>
      <c r="F4929" s="9"/>
      <c r="G4929" s="78">
        <f>G4924</f>
        <v>946968.0100000007</v>
      </c>
      <c r="H4929" s="50">
        <f>H4924</f>
        <v>946968.01</v>
      </c>
    </row>
    <row r="4930" spans="1:8" ht="12.75">
      <c r="A4930" s="67"/>
      <c r="B4930" s="7"/>
      <c r="C4930" s="8"/>
      <c r="D4930" s="41"/>
      <c r="E4930" s="9"/>
      <c r="F4930" s="9"/>
      <c r="G4930" s="78"/>
      <c r="H4930" s="50"/>
    </row>
    <row r="4931" spans="1:8" ht="12.75">
      <c r="A4931" s="67"/>
      <c r="B4931" s="17" t="s">
        <v>599</v>
      </c>
      <c r="C4931" s="8"/>
      <c r="D4931" s="41"/>
      <c r="E4931" s="9"/>
      <c r="F4931" s="9"/>
      <c r="G4931" s="78"/>
      <c r="H4931" s="50"/>
    </row>
    <row r="4932" spans="1:8" ht="12.75">
      <c r="A4932" s="66" t="s">
        <v>1651</v>
      </c>
      <c r="B4932" s="7" t="s">
        <v>558</v>
      </c>
      <c r="C4932" s="8">
        <v>1000000</v>
      </c>
      <c r="D4932" s="41">
        <v>1275000</v>
      </c>
      <c r="E4932" s="9">
        <v>1263282.68</v>
      </c>
      <c r="F4932" s="46" t="str">
        <f aca="true" t="shared" si="284" ref="F4932:F4950">IF(E4932&gt;D4932,E4932-D4932," ")</f>
        <v> </v>
      </c>
      <c r="G4932" s="47">
        <f aca="true" t="shared" si="285" ref="G4932:G4950">IF(D4932&gt;E4932,D4932-E4932," ")</f>
        <v>11717.320000000065</v>
      </c>
      <c r="H4932" s="50">
        <v>11717.32</v>
      </c>
    </row>
    <row r="4933" spans="1:8" ht="12.75">
      <c r="A4933" s="67" t="s">
        <v>577</v>
      </c>
      <c r="B4933" s="7" t="s">
        <v>580</v>
      </c>
      <c r="C4933" s="8">
        <v>3935000</v>
      </c>
      <c r="D4933" s="41">
        <v>3058000</v>
      </c>
      <c r="E4933" s="9">
        <v>3057712</v>
      </c>
      <c r="F4933" s="46" t="str">
        <f t="shared" si="284"/>
        <v> </v>
      </c>
      <c r="G4933" s="47">
        <f t="shared" si="285"/>
        <v>288</v>
      </c>
      <c r="H4933" s="50">
        <v>288</v>
      </c>
    </row>
    <row r="4934" spans="1:8" ht="12.75">
      <c r="A4934" s="67" t="s">
        <v>542</v>
      </c>
      <c r="B4934" s="7" t="s">
        <v>581</v>
      </c>
      <c r="C4934" s="8">
        <v>4300000</v>
      </c>
      <c r="D4934" s="41">
        <v>5602000</v>
      </c>
      <c r="E4934" s="9">
        <v>5600785.98</v>
      </c>
      <c r="F4934" s="46" t="str">
        <f t="shared" si="284"/>
        <v> </v>
      </c>
      <c r="G4934" s="47">
        <f t="shared" si="285"/>
        <v>1214.019999999553</v>
      </c>
      <c r="H4934" s="50">
        <v>1214.02</v>
      </c>
    </row>
    <row r="4935" spans="1:8" ht="12.75">
      <c r="A4935" s="67" t="s">
        <v>543</v>
      </c>
      <c r="B4935" s="7" t="s">
        <v>559</v>
      </c>
      <c r="C4935" s="8">
        <v>400000</v>
      </c>
      <c r="D4935" s="41">
        <v>860000</v>
      </c>
      <c r="E4935" s="9">
        <v>790409.5</v>
      </c>
      <c r="F4935" s="46" t="str">
        <f t="shared" si="284"/>
        <v> </v>
      </c>
      <c r="G4935" s="47">
        <f t="shared" si="285"/>
        <v>69590.5</v>
      </c>
      <c r="H4935" s="50">
        <v>69590.5</v>
      </c>
    </row>
    <row r="4936" spans="1:8" ht="12.75">
      <c r="A4936" s="67" t="s">
        <v>544</v>
      </c>
      <c r="B4936" s="7" t="s">
        <v>1353</v>
      </c>
      <c r="C4936" s="8">
        <v>300000</v>
      </c>
      <c r="D4936" s="41"/>
      <c r="E4936" s="9"/>
      <c r="F4936" s="46" t="str">
        <f t="shared" si="284"/>
        <v> </v>
      </c>
      <c r="G4936" s="47" t="str">
        <f t="shared" si="285"/>
        <v> </v>
      </c>
      <c r="H4936" s="50"/>
    </row>
    <row r="4937" spans="1:8" ht="12.75">
      <c r="A4937" s="67"/>
      <c r="B4937" s="7" t="s">
        <v>1382</v>
      </c>
      <c r="C4937" s="8"/>
      <c r="D4937" s="41">
        <v>425000</v>
      </c>
      <c r="E4937" s="9">
        <v>359718.81</v>
      </c>
      <c r="F4937" s="46" t="str">
        <f t="shared" si="284"/>
        <v> </v>
      </c>
      <c r="G4937" s="47">
        <f t="shared" si="285"/>
        <v>65281.19</v>
      </c>
      <c r="H4937" s="50">
        <v>65281.19</v>
      </c>
    </row>
    <row r="4938" spans="1:8" ht="12.75">
      <c r="A4938" s="67" t="s">
        <v>578</v>
      </c>
      <c r="B4938" s="7" t="s">
        <v>560</v>
      </c>
      <c r="C4938" s="8">
        <v>300000</v>
      </c>
      <c r="D4938" s="41">
        <v>665000</v>
      </c>
      <c r="E4938" s="9">
        <v>660409</v>
      </c>
      <c r="F4938" s="46" t="str">
        <f t="shared" si="284"/>
        <v> </v>
      </c>
      <c r="G4938" s="47">
        <f t="shared" si="285"/>
        <v>4591</v>
      </c>
      <c r="H4938" s="50">
        <v>4591</v>
      </c>
    </row>
    <row r="4939" spans="1:8" ht="12.75">
      <c r="A4939" s="67" t="s">
        <v>545</v>
      </c>
      <c r="B4939" s="7" t="s">
        <v>561</v>
      </c>
      <c r="C4939" s="8">
        <v>40000</v>
      </c>
      <c r="D4939" s="41">
        <v>40000</v>
      </c>
      <c r="E4939" s="9">
        <v>15220</v>
      </c>
      <c r="F4939" s="46" t="str">
        <f t="shared" si="284"/>
        <v> </v>
      </c>
      <c r="G4939" s="47">
        <f t="shared" si="285"/>
        <v>24780</v>
      </c>
      <c r="H4939" s="50">
        <v>24780</v>
      </c>
    </row>
    <row r="4940" spans="1:8" ht="12.75">
      <c r="A4940" s="67" t="s">
        <v>546</v>
      </c>
      <c r="B4940" s="7" t="s">
        <v>562</v>
      </c>
      <c r="C4940" s="8">
        <v>1050000</v>
      </c>
      <c r="D4940" s="41">
        <v>1130000</v>
      </c>
      <c r="E4940" s="9">
        <v>1123396</v>
      </c>
      <c r="F4940" s="46" t="str">
        <f t="shared" si="284"/>
        <v> </v>
      </c>
      <c r="G4940" s="47">
        <f t="shared" si="285"/>
        <v>6604</v>
      </c>
      <c r="H4940" s="50">
        <v>6604</v>
      </c>
    </row>
    <row r="4941" spans="1:8" ht="12.75">
      <c r="A4941" s="67" t="s">
        <v>547</v>
      </c>
      <c r="B4941" s="7" t="s">
        <v>563</v>
      </c>
      <c r="C4941" s="8">
        <v>450000</v>
      </c>
      <c r="D4941" s="41">
        <v>450000</v>
      </c>
      <c r="E4941" s="9">
        <v>425774.8</v>
      </c>
      <c r="F4941" s="46" t="str">
        <f t="shared" si="284"/>
        <v> </v>
      </c>
      <c r="G4941" s="47">
        <f t="shared" si="285"/>
        <v>24225.20000000001</v>
      </c>
      <c r="H4941" s="50">
        <v>24225.2</v>
      </c>
    </row>
    <row r="4942" spans="1:8" ht="12.75">
      <c r="A4942" s="67" t="s">
        <v>548</v>
      </c>
      <c r="B4942" s="7" t="s">
        <v>564</v>
      </c>
      <c r="C4942" s="8">
        <v>50000</v>
      </c>
      <c r="D4942" s="41">
        <v>85000</v>
      </c>
      <c r="E4942" s="9">
        <v>78767.09</v>
      </c>
      <c r="F4942" s="46" t="str">
        <f t="shared" si="284"/>
        <v> </v>
      </c>
      <c r="G4942" s="47">
        <f t="shared" si="285"/>
        <v>6232.9100000000035</v>
      </c>
      <c r="H4942" s="50">
        <v>6232.91</v>
      </c>
    </row>
    <row r="4943" spans="1:8" ht="12.75">
      <c r="A4943" s="67" t="s">
        <v>549</v>
      </c>
      <c r="B4943" s="7" t="s">
        <v>565</v>
      </c>
      <c r="C4943" s="8">
        <v>4140000</v>
      </c>
      <c r="D4943" s="41">
        <v>5930000</v>
      </c>
      <c r="E4943" s="9">
        <v>3930875.25</v>
      </c>
      <c r="F4943" s="46" t="str">
        <f t="shared" si="284"/>
        <v> </v>
      </c>
      <c r="G4943" s="47">
        <f t="shared" si="285"/>
        <v>1999124.75</v>
      </c>
      <c r="H4943" s="50">
        <v>1999124.75</v>
      </c>
    </row>
    <row r="4944" spans="1:8" ht="12.75">
      <c r="A4944" s="67" t="s">
        <v>552</v>
      </c>
      <c r="B4944" s="7" t="s">
        <v>582</v>
      </c>
      <c r="C4944" s="8">
        <v>85000</v>
      </c>
      <c r="D4944" s="41">
        <v>106000</v>
      </c>
      <c r="E4944" s="9">
        <v>98396</v>
      </c>
      <c r="F4944" s="46" t="str">
        <f t="shared" si="284"/>
        <v> </v>
      </c>
      <c r="G4944" s="47">
        <f t="shared" si="285"/>
        <v>7604</v>
      </c>
      <c r="H4944" s="50">
        <v>7604</v>
      </c>
    </row>
    <row r="4945" spans="1:8" ht="12.75">
      <c r="A4945" s="67" t="s">
        <v>553</v>
      </c>
      <c r="B4945" s="7" t="s">
        <v>568</v>
      </c>
      <c r="C4945" s="8">
        <v>300000</v>
      </c>
      <c r="D4945" s="41">
        <v>375000</v>
      </c>
      <c r="E4945" s="9">
        <v>374294</v>
      </c>
      <c r="F4945" s="46" t="str">
        <f t="shared" si="284"/>
        <v> </v>
      </c>
      <c r="G4945" s="47">
        <f t="shared" si="285"/>
        <v>706</v>
      </c>
      <c r="H4945" s="50">
        <v>706</v>
      </c>
    </row>
    <row r="4946" spans="1:8" ht="12.75">
      <c r="A4946" s="67" t="s">
        <v>1327</v>
      </c>
      <c r="B4946" s="7" t="s">
        <v>1347</v>
      </c>
      <c r="C4946" s="8">
        <v>1500000</v>
      </c>
      <c r="D4946" s="41">
        <v>1545000</v>
      </c>
      <c r="E4946" s="9">
        <v>1515853.5</v>
      </c>
      <c r="F4946" s="46" t="str">
        <f t="shared" si="284"/>
        <v> </v>
      </c>
      <c r="G4946" s="47">
        <f t="shared" si="285"/>
        <v>29146.5</v>
      </c>
      <c r="H4946" s="50">
        <v>29146.5</v>
      </c>
    </row>
    <row r="4947" spans="1:8" ht="12.75">
      <c r="A4947" s="67" t="s">
        <v>591</v>
      </c>
      <c r="B4947" s="7" t="s">
        <v>964</v>
      </c>
      <c r="C4947" s="8">
        <v>5000</v>
      </c>
      <c r="D4947" s="41"/>
      <c r="E4947" s="9"/>
      <c r="F4947" s="46" t="str">
        <f t="shared" si="284"/>
        <v> </v>
      </c>
      <c r="G4947" s="47" t="str">
        <f t="shared" si="285"/>
        <v> </v>
      </c>
      <c r="H4947" s="50"/>
    </row>
    <row r="4948" spans="1:8" ht="12.75">
      <c r="A4948" s="67"/>
      <c r="B4948" s="7" t="s">
        <v>965</v>
      </c>
      <c r="C4948" s="8"/>
      <c r="D4948" s="41">
        <v>5000</v>
      </c>
      <c r="E4948" s="9">
        <v>5000</v>
      </c>
      <c r="F4948" s="46" t="str">
        <f t="shared" si="284"/>
        <v> </v>
      </c>
      <c r="G4948" s="47" t="str">
        <f t="shared" si="285"/>
        <v> </v>
      </c>
      <c r="H4948" s="50">
        <v>0</v>
      </c>
    </row>
    <row r="4949" spans="1:8" ht="12.75">
      <c r="A4949" s="67" t="s">
        <v>592</v>
      </c>
      <c r="B4949" s="7" t="s">
        <v>923</v>
      </c>
      <c r="C4949" s="8">
        <v>50000</v>
      </c>
      <c r="D4949" s="41"/>
      <c r="E4949" s="9"/>
      <c r="F4949" s="46" t="str">
        <f t="shared" si="284"/>
        <v> </v>
      </c>
      <c r="G4949" s="47" t="str">
        <f t="shared" si="285"/>
        <v> </v>
      </c>
      <c r="H4949" s="50"/>
    </row>
    <row r="4950" spans="1:8" ht="12.75">
      <c r="A4950" s="66"/>
      <c r="B4950" s="19" t="s">
        <v>1335</v>
      </c>
      <c r="C4950" s="8"/>
      <c r="D4950" s="41">
        <v>50000</v>
      </c>
      <c r="E4950" s="9">
        <v>45254</v>
      </c>
      <c r="F4950" s="46" t="str">
        <f t="shared" si="284"/>
        <v> </v>
      </c>
      <c r="G4950" s="47">
        <f t="shared" si="285"/>
        <v>4746</v>
      </c>
      <c r="H4950" s="50">
        <v>4746</v>
      </c>
    </row>
    <row r="4951" spans="1:9" ht="12.75">
      <c r="A4951" s="66"/>
      <c r="B4951" s="14" t="s">
        <v>1214</v>
      </c>
      <c r="C4951" s="8">
        <v>132950000</v>
      </c>
      <c r="D4951" s="44">
        <f>SUM(D4929:D4950)</f>
        <v>132950000</v>
      </c>
      <c r="E4951" s="22">
        <f>SUM(E4929:E4950)</f>
        <v>129747180.60000002</v>
      </c>
      <c r="F4951" s="22"/>
      <c r="G4951" s="61">
        <f>SUM(G4929:G4950)</f>
        <v>3202819.4000000004</v>
      </c>
      <c r="H4951" s="73">
        <f>SUM(H4929:H4950)</f>
        <v>3202819.4</v>
      </c>
      <c r="I4951" s="9">
        <v>129747180.6</v>
      </c>
    </row>
    <row r="4952" spans="1:8" ht="12.75">
      <c r="A4952" s="66"/>
      <c r="B4952" s="15" t="s">
        <v>1265</v>
      </c>
      <c r="C4952" s="8"/>
      <c r="D4952" s="41"/>
      <c r="E4952" s="9"/>
      <c r="F4952" s="56" t="str">
        <f>IF(E4951&gt;D4951,E4951-D4951," ")</f>
        <v> </v>
      </c>
      <c r="G4952" s="82">
        <f>IF(D4951&gt;E4951,D4951-E4951," ")</f>
        <v>3202819.399999976</v>
      </c>
      <c r="H4952" s="50"/>
    </row>
    <row r="4953" spans="1:8" ht="12.75">
      <c r="A4953" s="66"/>
      <c r="B4953" s="7"/>
      <c r="C4953" s="8"/>
      <c r="D4953" s="41"/>
      <c r="E4953" s="9"/>
      <c r="F4953" s="9"/>
      <c r="G4953" s="78"/>
      <c r="H4953" s="50"/>
    </row>
    <row r="4954" spans="1:8" ht="12.75">
      <c r="A4954" s="66"/>
      <c r="B4954" s="17" t="s">
        <v>1215</v>
      </c>
      <c r="C4954" s="8"/>
      <c r="D4954" s="41"/>
      <c r="E4954" s="9"/>
      <c r="F4954" s="9"/>
      <c r="G4954" s="78"/>
      <c r="H4954" s="50"/>
    </row>
    <row r="4955" spans="1:8" ht="12.75">
      <c r="A4955" s="66"/>
      <c r="B4955" s="17" t="s">
        <v>1216</v>
      </c>
      <c r="C4955" s="8"/>
      <c r="D4955" s="41"/>
      <c r="E4955" s="9"/>
      <c r="F4955" s="9"/>
      <c r="G4955" s="78"/>
      <c r="H4955" s="50"/>
    </row>
    <row r="4956" spans="1:8" ht="12.75">
      <c r="A4956" s="66"/>
      <c r="B4956" s="17" t="s">
        <v>1217</v>
      </c>
      <c r="C4956" s="8"/>
      <c r="D4956" s="41"/>
      <c r="E4956" s="9"/>
      <c r="F4956" s="9"/>
      <c r="G4956" s="78"/>
      <c r="H4956" s="50"/>
    </row>
    <row r="4957" spans="1:8" ht="12.75">
      <c r="A4957" s="66"/>
      <c r="B4957" s="17"/>
      <c r="C4957" s="8"/>
      <c r="D4957" s="41"/>
      <c r="E4957" s="9"/>
      <c r="F4957" s="9"/>
      <c r="G4957" s="78"/>
      <c r="H4957" s="50"/>
    </row>
    <row r="4958" spans="1:8" ht="12.75">
      <c r="A4958" s="66"/>
      <c r="B4958" s="17" t="s">
        <v>438</v>
      </c>
      <c r="C4958" s="8"/>
      <c r="D4958" s="41"/>
      <c r="E4958" s="9"/>
      <c r="F4958" s="9"/>
      <c r="G4958" s="78"/>
      <c r="H4958" s="50"/>
    </row>
    <row r="4959" spans="1:8" ht="12.75">
      <c r="A4959" s="66"/>
      <c r="B4959" s="17"/>
      <c r="C4959" s="8"/>
      <c r="D4959" s="41"/>
      <c r="E4959" s="9"/>
      <c r="F4959" s="9"/>
      <c r="G4959" s="78"/>
      <c r="H4959" s="50"/>
    </row>
    <row r="4960" spans="1:8" ht="12.75">
      <c r="A4960" s="66"/>
      <c r="B4960" s="17" t="s">
        <v>1263</v>
      </c>
      <c r="C4960" s="8"/>
      <c r="D4960" s="41"/>
      <c r="E4960" s="9"/>
      <c r="F4960" s="9"/>
      <c r="G4960" s="78"/>
      <c r="H4960" s="50"/>
    </row>
    <row r="4961" spans="1:8" ht="12.75">
      <c r="A4961" s="66" t="s">
        <v>908</v>
      </c>
      <c r="B4961" s="7" t="s">
        <v>534</v>
      </c>
      <c r="C4961" s="8">
        <v>8664780</v>
      </c>
      <c r="D4961" s="41">
        <v>9569780</v>
      </c>
      <c r="E4961" s="9">
        <v>9548477.05</v>
      </c>
      <c r="F4961" s="46" t="str">
        <f>IF(E4961&gt;D4961,E4961-D4961," ")</f>
        <v> </v>
      </c>
      <c r="G4961" s="47">
        <f>IF(D4961&gt;E4961,D4961-E4961," ")</f>
        <v>21302.949999999255</v>
      </c>
      <c r="H4961" s="50">
        <v>21302.95</v>
      </c>
    </row>
    <row r="4962" spans="1:8" ht="12.75">
      <c r="A4962" s="66"/>
      <c r="B4962" s="7"/>
      <c r="C4962" s="8"/>
      <c r="D4962" s="41"/>
      <c r="E4962" s="9"/>
      <c r="F4962" s="9"/>
      <c r="G4962" s="78"/>
      <c r="H4962" s="50"/>
    </row>
    <row r="4963" spans="1:8" ht="12.75">
      <c r="A4963" s="66"/>
      <c r="B4963" s="17" t="s">
        <v>1264</v>
      </c>
      <c r="C4963" s="8"/>
      <c r="D4963" s="41"/>
      <c r="E4963" s="9"/>
      <c r="F4963" s="9"/>
      <c r="G4963" s="78"/>
      <c r="H4963" s="50"/>
    </row>
    <row r="4964" spans="1:8" ht="12.75">
      <c r="A4964" s="66" t="s">
        <v>909</v>
      </c>
      <c r="B4964" s="7" t="s">
        <v>554</v>
      </c>
      <c r="C4964" s="8">
        <v>100000</v>
      </c>
      <c r="D4964" s="41">
        <v>107000</v>
      </c>
      <c r="E4964" s="9">
        <v>106829</v>
      </c>
      <c r="F4964" s="46" t="str">
        <f aca="true" t="shared" si="286" ref="F4964:F4980">IF(E4964&gt;D4964,E4964-D4964," ")</f>
        <v> </v>
      </c>
      <c r="G4964" s="47">
        <f aca="true" t="shared" si="287" ref="G4964:G4980">IF(D4964&gt;E4964,D4964-E4964," ")</f>
        <v>171</v>
      </c>
      <c r="H4964" s="50">
        <v>171</v>
      </c>
    </row>
    <row r="4965" spans="1:8" ht="12.75">
      <c r="A4965" s="67" t="s">
        <v>536</v>
      </c>
      <c r="B4965" s="7" t="s">
        <v>555</v>
      </c>
      <c r="C4965" s="8">
        <v>1275000</v>
      </c>
      <c r="D4965" s="41">
        <v>1475000</v>
      </c>
      <c r="E4965" s="9">
        <v>1361273.88</v>
      </c>
      <c r="F4965" s="46" t="str">
        <f t="shared" si="286"/>
        <v> </v>
      </c>
      <c r="G4965" s="47">
        <f t="shared" si="287"/>
        <v>113726.12000000011</v>
      </c>
      <c r="H4965" s="50">
        <v>113726.12</v>
      </c>
    </row>
    <row r="4966" spans="1:8" ht="12.75">
      <c r="A4966" s="67" t="s">
        <v>538</v>
      </c>
      <c r="B4966" s="7" t="s">
        <v>579</v>
      </c>
      <c r="C4966" s="8">
        <v>10000</v>
      </c>
      <c r="D4966" s="41">
        <v>10000</v>
      </c>
      <c r="E4966" s="9">
        <v>9599</v>
      </c>
      <c r="F4966" s="46" t="str">
        <f t="shared" si="286"/>
        <v> </v>
      </c>
      <c r="G4966" s="47">
        <f t="shared" si="287"/>
        <v>401</v>
      </c>
      <c r="H4966" s="50">
        <v>401</v>
      </c>
    </row>
    <row r="4967" spans="1:8" ht="12.75">
      <c r="A4967" s="67" t="s">
        <v>1370</v>
      </c>
      <c r="B4967" s="7" t="s">
        <v>1381</v>
      </c>
      <c r="C4967" s="8">
        <v>50000</v>
      </c>
      <c r="D4967" s="41"/>
      <c r="E4967" s="9"/>
      <c r="F4967" s="46" t="str">
        <f t="shared" si="286"/>
        <v> </v>
      </c>
      <c r="G4967" s="47" t="str">
        <f t="shared" si="287"/>
        <v> </v>
      </c>
      <c r="H4967" s="50"/>
    </row>
    <row r="4968" spans="1:8" ht="12.75">
      <c r="A4968" s="67"/>
      <c r="B4968" s="7" t="s">
        <v>1380</v>
      </c>
      <c r="C4968" s="8"/>
      <c r="D4968" s="41">
        <v>50000</v>
      </c>
      <c r="E4968" s="9">
        <v>49860</v>
      </c>
      <c r="F4968" s="46" t="str">
        <f t="shared" si="286"/>
        <v> </v>
      </c>
      <c r="G4968" s="47">
        <f t="shared" si="287"/>
        <v>140</v>
      </c>
      <c r="H4968" s="50">
        <v>140</v>
      </c>
    </row>
    <row r="4969" spans="1:8" ht="12.75">
      <c r="A4969" s="67" t="s">
        <v>539</v>
      </c>
      <c r="B4969" s="7" t="s">
        <v>556</v>
      </c>
      <c r="C4969" s="8">
        <v>120000</v>
      </c>
      <c r="D4969" s="41">
        <v>155000</v>
      </c>
      <c r="E4969" s="9">
        <v>152533.73</v>
      </c>
      <c r="F4969" s="46" t="str">
        <f t="shared" si="286"/>
        <v> </v>
      </c>
      <c r="G4969" s="47">
        <f t="shared" si="287"/>
        <v>2466.2699999999895</v>
      </c>
      <c r="H4969" s="50">
        <v>2466.27</v>
      </c>
    </row>
    <row r="4970" spans="1:8" ht="12.75">
      <c r="A4970" s="67" t="s">
        <v>540</v>
      </c>
      <c r="B4970" s="7" t="s">
        <v>557</v>
      </c>
      <c r="C4970" s="8">
        <v>115000</v>
      </c>
      <c r="D4970" s="41">
        <v>175000</v>
      </c>
      <c r="E4970" s="9">
        <v>166784.27</v>
      </c>
      <c r="F4970" s="46" t="str">
        <f t="shared" si="286"/>
        <v> </v>
      </c>
      <c r="G4970" s="47">
        <f t="shared" si="287"/>
        <v>8215.73000000001</v>
      </c>
      <c r="H4970" s="50">
        <v>8215.73</v>
      </c>
    </row>
    <row r="4971" spans="1:8" ht="12.75">
      <c r="A4971" s="67" t="s">
        <v>541</v>
      </c>
      <c r="B4971" s="7" t="s">
        <v>558</v>
      </c>
      <c r="C4971" s="8">
        <v>600000</v>
      </c>
      <c r="D4971" s="41">
        <v>715000</v>
      </c>
      <c r="E4971" s="9">
        <v>713517.22</v>
      </c>
      <c r="F4971" s="46" t="str">
        <f t="shared" si="286"/>
        <v> </v>
      </c>
      <c r="G4971" s="47">
        <f t="shared" si="287"/>
        <v>1482.780000000028</v>
      </c>
      <c r="H4971" s="50">
        <v>1482.78</v>
      </c>
    </row>
    <row r="4972" spans="1:8" ht="12.75">
      <c r="A4972" s="67" t="s">
        <v>577</v>
      </c>
      <c r="B4972" s="7" t="s">
        <v>580</v>
      </c>
      <c r="C4972" s="8">
        <v>6130000</v>
      </c>
      <c r="D4972" s="41">
        <v>6130000</v>
      </c>
      <c r="E4972" s="9">
        <v>5387477.64</v>
      </c>
      <c r="F4972" s="46" t="str">
        <f t="shared" si="286"/>
        <v> </v>
      </c>
      <c r="G4972" s="47">
        <f t="shared" si="287"/>
        <v>742522.3600000003</v>
      </c>
      <c r="H4972" s="50">
        <v>742522.36</v>
      </c>
    </row>
    <row r="4973" spans="1:8" ht="12.75">
      <c r="A4973" s="67" t="s">
        <v>542</v>
      </c>
      <c r="B4973" s="7" t="s">
        <v>581</v>
      </c>
      <c r="C4973" s="8">
        <v>250000</v>
      </c>
      <c r="D4973" s="41">
        <v>250000</v>
      </c>
      <c r="E4973" s="9">
        <v>245280.46</v>
      </c>
      <c r="F4973" s="46" t="str">
        <f t="shared" si="286"/>
        <v> </v>
      </c>
      <c r="G4973" s="47">
        <f t="shared" si="287"/>
        <v>4719.540000000008</v>
      </c>
      <c r="H4973" s="50">
        <v>4719.54</v>
      </c>
    </row>
    <row r="4974" spans="1:8" ht="12.75">
      <c r="A4974" s="67" t="s">
        <v>543</v>
      </c>
      <c r="B4974" s="7" t="s">
        <v>559</v>
      </c>
      <c r="C4974" s="8">
        <v>100000</v>
      </c>
      <c r="D4974" s="41">
        <v>250000</v>
      </c>
      <c r="E4974" s="9">
        <v>135891</v>
      </c>
      <c r="F4974" s="46" t="str">
        <f t="shared" si="286"/>
        <v> </v>
      </c>
      <c r="G4974" s="47">
        <f t="shared" si="287"/>
        <v>114109</v>
      </c>
      <c r="H4974" s="50">
        <v>114109</v>
      </c>
    </row>
    <row r="4975" spans="1:8" ht="12.75">
      <c r="A4975" s="67" t="s">
        <v>544</v>
      </c>
      <c r="B4975" s="7" t="s">
        <v>1353</v>
      </c>
      <c r="C4975" s="8">
        <v>150000</v>
      </c>
      <c r="D4975" s="41"/>
      <c r="E4975" s="9"/>
      <c r="F4975" s="46" t="str">
        <f t="shared" si="286"/>
        <v> </v>
      </c>
      <c r="G4975" s="47" t="str">
        <f t="shared" si="287"/>
        <v> </v>
      </c>
      <c r="H4975" s="50"/>
    </row>
    <row r="4976" spans="1:8" ht="12.75">
      <c r="A4976" s="67"/>
      <c r="B4976" s="7" t="s">
        <v>1382</v>
      </c>
      <c r="C4976" s="8"/>
      <c r="D4976" s="41">
        <v>150000</v>
      </c>
      <c r="E4976" s="9">
        <v>129966.8</v>
      </c>
      <c r="F4976" s="46" t="str">
        <f t="shared" si="286"/>
        <v> </v>
      </c>
      <c r="G4976" s="47">
        <f t="shared" si="287"/>
        <v>20033.199999999997</v>
      </c>
      <c r="H4976" s="50">
        <v>20033.2</v>
      </c>
    </row>
    <row r="4977" spans="1:8" ht="12.75">
      <c r="A4977" s="67" t="s">
        <v>578</v>
      </c>
      <c r="B4977" s="7" t="s">
        <v>910</v>
      </c>
      <c r="C4977" s="8">
        <v>75000</v>
      </c>
      <c r="D4977" s="41">
        <v>75000</v>
      </c>
      <c r="E4977" s="9">
        <v>0</v>
      </c>
      <c r="F4977" s="46" t="str">
        <f t="shared" si="286"/>
        <v> </v>
      </c>
      <c r="G4977" s="47">
        <f t="shared" si="287"/>
        <v>75000</v>
      </c>
      <c r="H4977" s="50">
        <v>75000</v>
      </c>
    </row>
    <row r="4978" spans="1:8" ht="12.75">
      <c r="A4978" s="67" t="s">
        <v>545</v>
      </c>
      <c r="B4978" s="7" t="s">
        <v>561</v>
      </c>
      <c r="C4978" s="8">
        <v>300000</v>
      </c>
      <c r="D4978" s="41">
        <v>400000</v>
      </c>
      <c r="E4978" s="9">
        <v>397329.89</v>
      </c>
      <c r="F4978" s="46" t="str">
        <f t="shared" si="286"/>
        <v> </v>
      </c>
      <c r="G4978" s="47">
        <f t="shared" si="287"/>
        <v>2670.109999999986</v>
      </c>
      <c r="H4978" s="50">
        <v>2670.11</v>
      </c>
    </row>
    <row r="4979" spans="1:8" ht="12.75">
      <c r="A4979" s="67" t="s">
        <v>546</v>
      </c>
      <c r="B4979" s="7" t="s">
        <v>562</v>
      </c>
      <c r="C4979" s="8">
        <v>600000</v>
      </c>
      <c r="D4979" s="41">
        <v>600000</v>
      </c>
      <c r="E4979" s="9">
        <v>583689.21</v>
      </c>
      <c r="F4979" s="46" t="str">
        <f t="shared" si="286"/>
        <v> </v>
      </c>
      <c r="G4979" s="47">
        <f t="shared" si="287"/>
        <v>16310.790000000037</v>
      </c>
      <c r="H4979" s="50">
        <v>16310.79</v>
      </c>
    </row>
    <row r="4980" spans="1:8" ht="12.75">
      <c r="A4980" s="67" t="s">
        <v>548</v>
      </c>
      <c r="B4980" s="7" t="s">
        <v>564</v>
      </c>
      <c r="C4980" s="8">
        <v>100000</v>
      </c>
      <c r="D4980" s="41">
        <v>100000</v>
      </c>
      <c r="E4980" s="9">
        <v>94223</v>
      </c>
      <c r="F4980" s="46" t="str">
        <f t="shared" si="286"/>
        <v> </v>
      </c>
      <c r="G4980" s="47">
        <f t="shared" si="287"/>
        <v>5777</v>
      </c>
      <c r="H4980" s="50">
        <v>5777</v>
      </c>
    </row>
    <row r="4981" spans="1:8" ht="12.75">
      <c r="A4981" s="67"/>
      <c r="B4981" s="15" t="s">
        <v>601</v>
      </c>
      <c r="C4981" s="8"/>
      <c r="D4981" s="44">
        <f>SUM(D4961:D4980)</f>
        <v>20211780</v>
      </c>
      <c r="E4981" s="22">
        <f>SUM(E4961:E4980)</f>
        <v>19082732.150000002</v>
      </c>
      <c r="F4981" s="22"/>
      <c r="G4981" s="61">
        <f>SUM(G4961:G4980)</f>
        <v>1129047.8499999996</v>
      </c>
      <c r="H4981" s="50">
        <f>SUM(H4961:H4980)</f>
        <v>1129047.85</v>
      </c>
    </row>
    <row r="4982" spans="1:8" ht="12.75">
      <c r="A4982" s="27"/>
      <c r="B4982" s="3"/>
      <c r="C4982" s="1"/>
      <c r="D4982" s="45"/>
      <c r="E4982" s="4"/>
      <c r="F4982" s="4"/>
      <c r="G4982" s="4"/>
      <c r="H4982" s="50"/>
    </row>
    <row r="4983" spans="1:8" ht="12.75" customHeight="1">
      <c r="A4983" s="67"/>
      <c r="B4983" s="7"/>
      <c r="C4983" s="8"/>
      <c r="D4983" s="41"/>
      <c r="E4983" s="9"/>
      <c r="F4983" s="9"/>
      <c r="G4983" s="78"/>
      <c r="H4983" s="50"/>
    </row>
    <row r="4984" spans="1:8" ht="12.75">
      <c r="A4984" s="67"/>
      <c r="B4984" s="17" t="s">
        <v>1215</v>
      </c>
      <c r="C4984" s="8"/>
      <c r="D4984" s="41"/>
      <c r="E4984" s="9"/>
      <c r="F4984" s="9"/>
      <c r="G4984" s="78"/>
      <c r="H4984" s="50"/>
    </row>
    <row r="4985" spans="1:8" ht="12.75">
      <c r="A4985" s="67"/>
      <c r="B4985" s="17" t="s">
        <v>1216</v>
      </c>
      <c r="C4985" s="8"/>
      <c r="D4985" s="41"/>
      <c r="E4985" s="9"/>
      <c r="F4985" s="9"/>
      <c r="G4985" s="78"/>
      <c r="H4985" s="50"/>
    </row>
    <row r="4986" spans="1:8" ht="12.75">
      <c r="A4986" s="67"/>
      <c r="B4986" s="17" t="s">
        <v>1652</v>
      </c>
      <c r="C4986" s="8"/>
      <c r="D4986" s="41"/>
      <c r="E4986" s="9"/>
      <c r="F4986" s="9"/>
      <c r="G4986" s="78"/>
      <c r="H4986" s="50"/>
    </row>
    <row r="4987" spans="1:8" ht="7.5" customHeight="1">
      <c r="A4987" s="67"/>
      <c r="B4987" s="17"/>
      <c r="C4987" s="8"/>
      <c r="D4987" s="41"/>
      <c r="E4987" s="9"/>
      <c r="F4987" s="9"/>
      <c r="G4987" s="78"/>
      <c r="H4987" s="50"/>
    </row>
    <row r="4988" spans="1:8" ht="12.75">
      <c r="A4988" s="67"/>
      <c r="B4988" s="17" t="s">
        <v>1455</v>
      </c>
      <c r="C4988" s="8"/>
      <c r="D4988" s="41"/>
      <c r="E4988" s="9"/>
      <c r="F4988" s="9"/>
      <c r="G4988" s="78"/>
      <c r="H4988" s="50"/>
    </row>
    <row r="4989" spans="1:8" ht="12.75">
      <c r="A4989" s="67"/>
      <c r="B4989" s="17"/>
      <c r="C4989" s="8"/>
      <c r="D4989" s="41"/>
      <c r="E4989" s="9"/>
      <c r="F4989" s="9"/>
      <c r="G4989" s="78"/>
      <c r="H4989" s="50"/>
    </row>
    <row r="4990" spans="1:8" ht="12.75">
      <c r="A4990" s="67"/>
      <c r="B4990" s="15" t="s">
        <v>598</v>
      </c>
      <c r="C4990" s="8"/>
      <c r="D4990" s="41">
        <f>D4981</f>
        <v>20211780</v>
      </c>
      <c r="E4990" s="9">
        <f>E4981</f>
        <v>19082732.150000002</v>
      </c>
      <c r="F4990" s="9"/>
      <c r="G4990" s="78">
        <f>G4981</f>
        <v>1129047.8499999996</v>
      </c>
      <c r="H4990" s="50">
        <f>H4981</f>
        <v>1129047.85</v>
      </c>
    </row>
    <row r="4991" spans="1:8" ht="12.75">
      <c r="A4991" s="67"/>
      <c r="B4991" s="17"/>
      <c r="C4991" s="8"/>
      <c r="D4991" s="41"/>
      <c r="E4991" s="9"/>
      <c r="F4991" s="9"/>
      <c r="G4991" s="78"/>
      <c r="H4991" s="50"/>
    </row>
    <row r="4992" spans="1:8" ht="12.75">
      <c r="A4992" s="67"/>
      <c r="B4992" s="17" t="s">
        <v>599</v>
      </c>
      <c r="C4992" s="8"/>
      <c r="D4992" s="41"/>
      <c r="E4992" s="9"/>
      <c r="F4992" s="9"/>
      <c r="G4992" s="78"/>
      <c r="H4992" s="50"/>
    </row>
    <row r="4993" spans="1:8" ht="12.75">
      <c r="A4993" s="66" t="s">
        <v>1653</v>
      </c>
      <c r="B4993" s="7" t="s">
        <v>565</v>
      </c>
      <c r="C4993" s="8">
        <v>35000</v>
      </c>
      <c r="D4993" s="41">
        <v>41000</v>
      </c>
      <c r="E4993" s="9">
        <v>37540</v>
      </c>
      <c r="F4993" s="46" t="str">
        <f aca="true" t="shared" si="288" ref="F4993:F5005">IF(E4993&gt;D4993,E4993-D4993," ")</f>
        <v> </v>
      </c>
      <c r="G4993" s="47">
        <f aca="true" t="shared" si="289" ref="G4993:G5005">IF(D4993&gt;E4993,D4993-E4993," ")</f>
        <v>3460</v>
      </c>
      <c r="H4993" s="50">
        <v>3460</v>
      </c>
    </row>
    <row r="4994" spans="1:8" ht="12.75">
      <c r="A4994" s="67" t="s">
        <v>551</v>
      </c>
      <c r="B4994" s="7" t="s">
        <v>567</v>
      </c>
      <c r="C4994" s="8">
        <v>250000</v>
      </c>
      <c r="D4994" s="41">
        <v>244000</v>
      </c>
      <c r="E4994" s="9">
        <v>0</v>
      </c>
      <c r="F4994" s="46" t="str">
        <f t="shared" si="288"/>
        <v> </v>
      </c>
      <c r="G4994" s="47">
        <f t="shared" si="289"/>
        <v>244000</v>
      </c>
      <c r="H4994" s="50">
        <v>244000</v>
      </c>
    </row>
    <row r="4995" spans="1:8" ht="12.75">
      <c r="A4995" s="67" t="s">
        <v>552</v>
      </c>
      <c r="B4995" s="7" t="s">
        <v>582</v>
      </c>
      <c r="C4995" s="8">
        <v>30000</v>
      </c>
      <c r="D4995" s="41">
        <v>36000</v>
      </c>
      <c r="E4995" s="9">
        <v>30595.75</v>
      </c>
      <c r="F4995" s="46" t="str">
        <f t="shared" si="288"/>
        <v> </v>
      </c>
      <c r="G4995" s="47">
        <f t="shared" si="289"/>
        <v>5404.25</v>
      </c>
      <c r="H4995" s="50">
        <v>5404.25</v>
      </c>
    </row>
    <row r="4996" spans="1:8" ht="12.75">
      <c r="A4996" s="67" t="s">
        <v>553</v>
      </c>
      <c r="B4996" s="7" t="s">
        <v>568</v>
      </c>
      <c r="C4996" s="8">
        <v>250000</v>
      </c>
      <c r="D4996" s="41">
        <v>355000</v>
      </c>
      <c r="E4996" s="9">
        <v>353617.82</v>
      </c>
      <c r="F4996" s="46" t="str">
        <f t="shared" si="288"/>
        <v> </v>
      </c>
      <c r="G4996" s="47">
        <f t="shared" si="289"/>
        <v>1382.179999999993</v>
      </c>
      <c r="H4996" s="50">
        <v>1382.18</v>
      </c>
    </row>
    <row r="4997" spans="1:8" ht="12.75">
      <c r="A4997" s="67" t="s">
        <v>1327</v>
      </c>
      <c r="B4997" s="7" t="s">
        <v>1347</v>
      </c>
      <c r="C4997" s="8">
        <v>200000</v>
      </c>
      <c r="D4997" s="41">
        <v>400000</v>
      </c>
      <c r="E4997" s="9">
        <v>206411.94</v>
      </c>
      <c r="F4997" s="46" t="str">
        <f t="shared" si="288"/>
        <v> </v>
      </c>
      <c r="G4997" s="47">
        <f t="shared" si="289"/>
        <v>193588.06</v>
      </c>
      <c r="H4997" s="50">
        <v>193588.06</v>
      </c>
    </row>
    <row r="4998" spans="1:8" ht="12.75">
      <c r="A4998" s="67" t="s">
        <v>911</v>
      </c>
      <c r="B4998" s="7" t="s">
        <v>914</v>
      </c>
      <c r="C4998" s="8">
        <v>3000000</v>
      </c>
      <c r="D4998" s="41">
        <v>1817000</v>
      </c>
      <c r="E4998" s="9">
        <v>0</v>
      </c>
      <c r="F4998" s="46" t="str">
        <f t="shared" si="288"/>
        <v> </v>
      </c>
      <c r="G4998" s="47">
        <f t="shared" si="289"/>
        <v>1817000</v>
      </c>
      <c r="H4998" s="50">
        <v>1817000</v>
      </c>
    </row>
    <row r="4999" spans="1:8" ht="12.75">
      <c r="A4999" s="67" t="s">
        <v>912</v>
      </c>
      <c r="B4999" s="7" t="s">
        <v>915</v>
      </c>
      <c r="C4999" s="8">
        <v>440000</v>
      </c>
      <c r="D4999" s="41">
        <v>440000</v>
      </c>
      <c r="E4999" s="9">
        <v>266232.75</v>
      </c>
      <c r="F4999" s="46" t="str">
        <f t="shared" si="288"/>
        <v> </v>
      </c>
      <c r="G4999" s="47">
        <f t="shared" si="289"/>
        <v>173767.25</v>
      </c>
      <c r="H4999" s="50">
        <v>173767.25</v>
      </c>
    </row>
    <row r="5000" spans="1:8" ht="12.75">
      <c r="A5000" s="67" t="s">
        <v>913</v>
      </c>
      <c r="B5000" s="7" t="s">
        <v>919</v>
      </c>
      <c r="C5000" s="8">
        <v>300000</v>
      </c>
      <c r="D5000" s="41"/>
      <c r="E5000" s="9"/>
      <c r="F5000" s="46" t="str">
        <f t="shared" si="288"/>
        <v> </v>
      </c>
      <c r="G5000" s="47" t="str">
        <f t="shared" si="289"/>
        <v> </v>
      </c>
      <c r="H5000" s="50"/>
    </row>
    <row r="5001" spans="1:8" ht="12.75">
      <c r="A5001" s="67"/>
      <c r="B5001" s="7" t="s">
        <v>918</v>
      </c>
      <c r="C5001" s="8"/>
      <c r="D5001" s="41">
        <v>300000</v>
      </c>
      <c r="E5001" s="9">
        <v>188857</v>
      </c>
      <c r="F5001" s="46" t="str">
        <f t="shared" si="288"/>
        <v> </v>
      </c>
      <c r="G5001" s="47">
        <f t="shared" si="289"/>
        <v>111143</v>
      </c>
      <c r="H5001" s="50">
        <v>111143</v>
      </c>
    </row>
    <row r="5002" spans="1:8" ht="12.75">
      <c r="A5002" s="67" t="s">
        <v>920</v>
      </c>
      <c r="B5002" s="7" t="s">
        <v>922</v>
      </c>
      <c r="C5002" s="8">
        <v>35000000</v>
      </c>
      <c r="D5002" s="41">
        <v>35000000</v>
      </c>
      <c r="E5002" s="9">
        <v>35000000</v>
      </c>
      <c r="F5002" s="46" t="str">
        <f t="shared" si="288"/>
        <v> </v>
      </c>
      <c r="G5002" s="47" t="str">
        <f t="shared" si="289"/>
        <v> </v>
      </c>
      <c r="H5002" s="50">
        <v>0</v>
      </c>
    </row>
    <row r="5003" spans="1:8" ht="12.75">
      <c r="A5003" s="67" t="s">
        <v>921</v>
      </c>
      <c r="B5003" s="7" t="s">
        <v>1442</v>
      </c>
      <c r="C5003" s="8">
        <v>130000</v>
      </c>
      <c r="D5003" s="41">
        <v>130000</v>
      </c>
      <c r="E5003" s="9">
        <v>113480</v>
      </c>
      <c r="F5003" s="46" t="str">
        <f t="shared" si="288"/>
        <v> </v>
      </c>
      <c r="G5003" s="47">
        <f t="shared" si="289"/>
        <v>16520</v>
      </c>
      <c r="H5003" s="50">
        <v>16520</v>
      </c>
    </row>
    <row r="5004" spans="1:8" ht="12.75">
      <c r="A5004" s="67" t="s">
        <v>592</v>
      </c>
      <c r="B5004" s="7" t="s">
        <v>923</v>
      </c>
      <c r="C5004" s="8">
        <v>3060000</v>
      </c>
      <c r="D5004" s="41"/>
      <c r="E5004" s="9"/>
      <c r="F5004" s="46" t="str">
        <f t="shared" si="288"/>
        <v> </v>
      </c>
      <c r="G5004" s="47" t="str">
        <f t="shared" si="289"/>
        <v> </v>
      </c>
      <c r="H5004" s="50"/>
    </row>
    <row r="5005" spans="1:8" ht="12.75">
      <c r="A5005" s="67"/>
      <c r="B5005" s="19" t="s">
        <v>1335</v>
      </c>
      <c r="C5005" s="8"/>
      <c r="D5005" s="41">
        <v>3060000</v>
      </c>
      <c r="E5005" s="9">
        <v>3045870.96</v>
      </c>
      <c r="F5005" s="46" t="str">
        <f t="shared" si="288"/>
        <v> </v>
      </c>
      <c r="G5005" s="47">
        <f t="shared" si="289"/>
        <v>14129.040000000037</v>
      </c>
      <c r="H5005" s="50">
        <v>14129.04</v>
      </c>
    </row>
    <row r="5006" spans="1:8" ht="12.75">
      <c r="A5006" s="67"/>
      <c r="B5006" s="19"/>
      <c r="C5006" s="8"/>
      <c r="D5006" s="41"/>
      <c r="E5006" s="9"/>
      <c r="F5006" s="9"/>
      <c r="G5006" s="78"/>
      <c r="H5006" s="50"/>
    </row>
    <row r="5007" spans="1:9" ht="12.75">
      <c r="A5007" s="66"/>
      <c r="B5007" s="14" t="s">
        <v>439</v>
      </c>
      <c r="C5007" s="8">
        <v>61334780</v>
      </c>
      <c r="D5007" s="44">
        <f>SUM(D4990:D5006)</f>
        <v>62034780</v>
      </c>
      <c r="E5007" s="22">
        <f>SUM(E4990:E5006)</f>
        <v>58325338.370000005</v>
      </c>
      <c r="F5007" s="22"/>
      <c r="G5007" s="61">
        <f>SUM(G4990:G5006)</f>
        <v>3709441.63</v>
      </c>
      <c r="H5007" s="73">
        <f>SUM(H4990:H5006)</f>
        <v>3709441.63</v>
      </c>
      <c r="I5007" s="9">
        <v>58325338.37</v>
      </c>
    </row>
    <row r="5008" spans="1:8" ht="12.75">
      <c r="A5008" s="66"/>
      <c r="B5008" s="7"/>
      <c r="C5008" s="8"/>
      <c r="D5008" s="41"/>
      <c r="E5008" s="9"/>
      <c r="F5008" s="9"/>
      <c r="G5008" s="78"/>
      <c r="H5008" s="50"/>
    </row>
    <row r="5009" spans="1:8" ht="12.75">
      <c r="A5009" s="66"/>
      <c r="B5009" s="17" t="s">
        <v>1218</v>
      </c>
      <c r="C5009" s="8"/>
      <c r="D5009" s="41"/>
      <c r="E5009" s="9"/>
      <c r="F5009" s="9"/>
      <c r="G5009" s="78"/>
      <c r="H5009" s="50"/>
    </row>
    <row r="5010" spans="1:8" ht="12.75" customHeight="1">
      <c r="A5010" s="66"/>
      <c r="B5010" s="17"/>
      <c r="C5010" s="8"/>
      <c r="D5010" s="41"/>
      <c r="E5010" s="9"/>
      <c r="F5010" s="9"/>
      <c r="G5010" s="78"/>
      <c r="H5010" s="50"/>
    </row>
    <row r="5011" spans="1:8" ht="12.75">
      <c r="A5011" s="66"/>
      <c r="B5011" s="17" t="s">
        <v>1263</v>
      </c>
      <c r="C5011" s="8"/>
      <c r="D5011" s="41"/>
      <c r="E5011" s="9"/>
      <c r="F5011" s="9"/>
      <c r="G5011" s="78"/>
      <c r="H5011" s="50"/>
    </row>
    <row r="5012" spans="1:8" ht="12.75">
      <c r="A5012" s="66" t="s">
        <v>924</v>
      </c>
      <c r="B5012" s="7" t="s">
        <v>534</v>
      </c>
      <c r="C5012" s="8">
        <v>10070000</v>
      </c>
      <c r="D5012" s="41">
        <v>9370000</v>
      </c>
      <c r="E5012" s="9">
        <v>9268483.6</v>
      </c>
      <c r="F5012" s="46" t="str">
        <f>IF(E5012&gt;D5012,E5012-D5012," ")</f>
        <v> </v>
      </c>
      <c r="G5012" s="47">
        <f>IF(D5012&gt;E5012,D5012-E5012," ")</f>
        <v>101516.40000000037</v>
      </c>
      <c r="H5012" s="50">
        <v>101516.4</v>
      </c>
    </row>
    <row r="5013" spans="1:8" ht="12.75">
      <c r="A5013" s="66"/>
      <c r="B5013" s="7"/>
      <c r="C5013" s="8"/>
      <c r="D5013" s="41"/>
      <c r="E5013" s="9"/>
      <c r="F5013" s="9"/>
      <c r="G5013" s="78"/>
      <c r="H5013" s="50"/>
    </row>
    <row r="5014" spans="1:8" ht="12.75">
      <c r="A5014" s="66"/>
      <c r="B5014" s="17" t="s">
        <v>1264</v>
      </c>
      <c r="C5014" s="8"/>
      <c r="D5014" s="41"/>
      <c r="E5014" s="9"/>
      <c r="F5014" s="9"/>
      <c r="G5014" s="78"/>
      <c r="H5014" s="50"/>
    </row>
    <row r="5015" spans="1:8" ht="12.75">
      <c r="A5015" s="66" t="s">
        <v>925</v>
      </c>
      <c r="B5015" s="7" t="s">
        <v>555</v>
      </c>
      <c r="C5015" s="8">
        <v>1520000</v>
      </c>
      <c r="D5015" s="41">
        <v>1520000</v>
      </c>
      <c r="E5015" s="9">
        <v>1442111.9</v>
      </c>
      <c r="F5015" s="46" t="str">
        <f aca="true" t="shared" si="290" ref="F5015:F5033">IF(E5015&gt;D5015,E5015-D5015," ")</f>
        <v> </v>
      </c>
      <c r="G5015" s="47">
        <f aca="true" t="shared" si="291" ref="G5015:G5033">IF(D5015&gt;E5015,D5015-E5015," ")</f>
        <v>77888.1000000001</v>
      </c>
      <c r="H5015" s="50">
        <v>77888.1</v>
      </c>
    </row>
    <row r="5016" spans="1:8" ht="12.75">
      <c r="A5016" s="67" t="s">
        <v>538</v>
      </c>
      <c r="B5016" s="7" t="s">
        <v>579</v>
      </c>
      <c r="C5016" s="8">
        <v>5000</v>
      </c>
      <c r="D5016" s="41">
        <v>5000</v>
      </c>
      <c r="E5016" s="9">
        <v>5000</v>
      </c>
      <c r="F5016" s="46" t="str">
        <f t="shared" si="290"/>
        <v> </v>
      </c>
      <c r="G5016" s="47" t="str">
        <f t="shared" si="291"/>
        <v> </v>
      </c>
      <c r="H5016" s="50">
        <v>0</v>
      </c>
    </row>
    <row r="5017" spans="1:8" ht="12.75">
      <c r="A5017" s="67" t="s">
        <v>539</v>
      </c>
      <c r="B5017" s="7" t="s">
        <v>556</v>
      </c>
      <c r="C5017" s="8">
        <v>100000</v>
      </c>
      <c r="D5017" s="41">
        <v>120000</v>
      </c>
      <c r="E5017" s="9">
        <v>114035.25</v>
      </c>
      <c r="F5017" s="46" t="str">
        <f t="shared" si="290"/>
        <v> </v>
      </c>
      <c r="G5017" s="47">
        <f t="shared" si="291"/>
        <v>5964.75</v>
      </c>
      <c r="H5017" s="50">
        <v>5964.75</v>
      </c>
    </row>
    <row r="5018" spans="1:8" ht="12.75">
      <c r="A5018" s="67" t="s">
        <v>540</v>
      </c>
      <c r="B5018" s="7" t="s">
        <v>557</v>
      </c>
      <c r="C5018" s="8">
        <v>95000</v>
      </c>
      <c r="D5018" s="41">
        <v>95000</v>
      </c>
      <c r="E5018" s="9">
        <v>72257.8</v>
      </c>
      <c r="F5018" s="46" t="str">
        <f t="shared" si="290"/>
        <v> </v>
      </c>
      <c r="G5018" s="47">
        <f t="shared" si="291"/>
        <v>22742.199999999997</v>
      </c>
      <c r="H5018" s="50">
        <v>22742.2</v>
      </c>
    </row>
    <row r="5019" spans="1:8" ht="12.75">
      <c r="A5019" s="67" t="s">
        <v>541</v>
      </c>
      <c r="B5019" s="7" t="s">
        <v>558</v>
      </c>
      <c r="C5019" s="8">
        <v>400000</v>
      </c>
      <c r="D5019" s="41">
        <v>400000</v>
      </c>
      <c r="E5019" s="9">
        <v>250779.1</v>
      </c>
      <c r="F5019" s="46" t="str">
        <f t="shared" si="290"/>
        <v> </v>
      </c>
      <c r="G5019" s="47">
        <f t="shared" si="291"/>
        <v>149220.9</v>
      </c>
      <c r="H5019" s="50">
        <v>149220.9</v>
      </c>
    </row>
    <row r="5020" spans="1:8" ht="12.75">
      <c r="A5020" s="67" t="s">
        <v>577</v>
      </c>
      <c r="B5020" s="7" t="s">
        <v>580</v>
      </c>
      <c r="C5020" s="8">
        <v>1500000</v>
      </c>
      <c r="D5020" s="41">
        <v>1500000</v>
      </c>
      <c r="E5020" s="9">
        <v>1436052.3</v>
      </c>
      <c r="F5020" s="46" t="str">
        <f t="shared" si="290"/>
        <v> </v>
      </c>
      <c r="G5020" s="47">
        <f t="shared" si="291"/>
        <v>63947.69999999995</v>
      </c>
      <c r="H5020" s="50">
        <v>63947.7</v>
      </c>
    </row>
    <row r="5021" spans="1:8" ht="12.75">
      <c r="A5021" s="67" t="s">
        <v>542</v>
      </c>
      <c r="B5021" s="7" t="s">
        <v>581</v>
      </c>
      <c r="C5021" s="8">
        <v>100000</v>
      </c>
      <c r="D5021" s="41">
        <v>160000</v>
      </c>
      <c r="E5021" s="9">
        <v>155348.09</v>
      </c>
      <c r="F5021" s="46" t="str">
        <f t="shared" si="290"/>
        <v> </v>
      </c>
      <c r="G5021" s="47">
        <f t="shared" si="291"/>
        <v>4651.9100000000035</v>
      </c>
      <c r="H5021" s="50">
        <v>4651.91</v>
      </c>
    </row>
    <row r="5022" spans="1:8" ht="12.75">
      <c r="A5022" s="67" t="s">
        <v>543</v>
      </c>
      <c r="B5022" s="7" t="s">
        <v>559</v>
      </c>
      <c r="C5022" s="8">
        <v>200000</v>
      </c>
      <c r="D5022" s="41">
        <v>200000</v>
      </c>
      <c r="E5022" s="9">
        <v>160890</v>
      </c>
      <c r="F5022" s="46" t="str">
        <f t="shared" si="290"/>
        <v> </v>
      </c>
      <c r="G5022" s="47">
        <f t="shared" si="291"/>
        <v>39110</v>
      </c>
      <c r="H5022" s="50">
        <v>39110</v>
      </c>
    </row>
    <row r="5023" spans="1:8" ht="12.75">
      <c r="A5023" s="67" t="s">
        <v>544</v>
      </c>
      <c r="B5023" s="7" t="s">
        <v>1353</v>
      </c>
      <c r="C5023" s="8">
        <v>150000</v>
      </c>
      <c r="D5023" s="41"/>
      <c r="E5023" s="9"/>
      <c r="F5023" s="46" t="str">
        <f t="shared" si="290"/>
        <v> </v>
      </c>
      <c r="G5023" s="47" t="str">
        <f t="shared" si="291"/>
        <v> </v>
      </c>
      <c r="H5023" s="50"/>
    </row>
    <row r="5024" spans="1:8" ht="12.75">
      <c r="A5024" s="67"/>
      <c r="B5024" s="7" t="s">
        <v>1382</v>
      </c>
      <c r="C5024" s="8"/>
      <c r="D5024" s="41">
        <v>150000</v>
      </c>
      <c r="E5024" s="9">
        <v>127227.2</v>
      </c>
      <c r="F5024" s="46" t="str">
        <f t="shared" si="290"/>
        <v> </v>
      </c>
      <c r="G5024" s="47">
        <f t="shared" si="291"/>
        <v>22772.800000000003</v>
      </c>
      <c r="H5024" s="50">
        <v>22772.8</v>
      </c>
    </row>
    <row r="5025" spans="1:8" ht="12.75">
      <c r="A5025" s="67" t="s">
        <v>578</v>
      </c>
      <c r="B5025" s="7" t="s">
        <v>560</v>
      </c>
      <c r="C5025" s="8">
        <v>200000</v>
      </c>
      <c r="D5025" s="41">
        <v>200000</v>
      </c>
      <c r="E5025" s="9">
        <v>34485</v>
      </c>
      <c r="F5025" s="46" t="str">
        <f t="shared" si="290"/>
        <v> </v>
      </c>
      <c r="G5025" s="47">
        <f t="shared" si="291"/>
        <v>165515</v>
      </c>
      <c r="H5025" s="50">
        <v>165515</v>
      </c>
    </row>
    <row r="5026" spans="1:8" ht="12.75">
      <c r="A5026" s="67" t="s">
        <v>545</v>
      </c>
      <c r="B5026" s="7" t="s">
        <v>561</v>
      </c>
      <c r="C5026" s="8">
        <v>900000</v>
      </c>
      <c r="D5026" s="41">
        <v>795000</v>
      </c>
      <c r="E5026" s="9">
        <v>247886</v>
      </c>
      <c r="F5026" s="46" t="str">
        <f t="shared" si="290"/>
        <v> </v>
      </c>
      <c r="G5026" s="47">
        <f t="shared" si="291"/>
        <v>547114</v>
      </c>
      <c r="H5026" s="50">
        <v>547114</v>
      </c>
    </row>
    <row r="5027" spans="1:8" ht="12.75">
      <c r="A5027" s="67" t="s">
        <v>546</v>
      </c>
      <c r="B5027" s="7" t="s">
        <v>562</v>
      </c>
      <c r="C5027" s="8">
        <v>225000</v>
      </c>
      <c r="D5027" s="41">
        <v>250000</v>
      </c>
      <c r="E5027" s="9">
        <v>247715</v>
      </c>
      <c r="F5027" s="46" t="str">
        <f t="shared" si="290"/>
        <v> </v>
      </c>
      <c r="G5027" s="47">
        <f t="shared" si="291"/>
        <v>2285</v>
      </c>
      <c r="H5027" s="50">
        <v>2285</v>
      </c>
    </row>
    <row r="5028" spans="1:8" ht="12.75">
      <c r="A5028" s="67" t="s">
        <v>548</v>
      </c>
      <c r="B5028" s="7" t="s">
        <v>564</v>
      </c>
      <c r="C5028" s="8">
        <v>50000</v>
      </c>
      <c r="D5028" s="41">
        <v>50000</v>
      </c>
      <c r="E5028" s="9">
        <v>24527.24</v>
      </c>
      <c r="F5028" s="46" t="str">
        <f t="shared" si="290"/>
        <v> </v>
      </c>
      <c r="G5028" s="47">
        <f t="shared" si="291"/>
        <v>25472.76</v>
      </c>
      <c r="H5028" s="50">
        <v>25472.76</v>
      </c>
    </row>
    <row r="5029" spans="1:8" ht="12.75">
      <c r="A5029" s="67" t="s">
        <v>549</v>
      </c>
      <c r="B5029" s="7" t="s">
        <v>565</v>
      </c>
      <c r="C5029" s="8">
        <v>10000</v>
      </c>
      <c r="D5029" s="41">
        <v>10000</v>
      </c>
      <c r="E5029" s="9">
        <v>9910</v>
      </c>
      <c r="F5029" s="46" t="str">
        <f t="shared" si="290"/>
        <v> </v>
      </c>
      <c r="G5029" s="47">
        <f t="shared" si="291"/>
        <v>90</v>
      </c>
      <c r="H5029" s="50">
        <v>90</v>
      </c>
    </row>
    <row r="5030" spans="1:8" ht="12.75">
      <c r="A5030" s="67" t="s">
        <v>551</v>
      </c>
      <c r="B5030" s="7" t="s">
        <v>567</v>
      </c>
      <c r="C5030" s="8">
        <v>75000</v>
      </c>
      <c r="D5030" s="41">
        <v>75000</v>
      </c>
      <c r="E5030" s="9">
        <v>9000</v>
      </c>
      <c r="F5030" s="46" t="str">
        <f t="shared" si="290"/>
        <v> </v>
      </c>
      <c r="G5030" s="47">
        <f t="shared" si="291"/>
        <v>66000</v>
      </c>
      <c r="H5030" s="50">
        <v>66000</v>
      </c>
    </row>
    <row r="5031" spans="1:8" ht="12.75">
      <c r="A5031" s="67" t="s">
        <v>552</v>
      </c>
      <c r="B5031" s="7" t="s">
        <v>582</v>
      </c>
      <c r="C5031" s="8">
        <v>20000</v>
      </c>
      <c r="D5031" s="41">
        <v>20000</v>
      </c>
      <c r="E5031" s="9">
        <v>2491.25</v>
      </c>
      <c r="F5031" s="46" t="str">
        <f t="shared" si="290"/>
        <v> </v>
      </c>
      <c r="G5031" s="47">
        <f t="shared" si="291"/>
        <v>17508.75</v>
      </c>
      <c r="H5031" s="50">
        <v>17508.75</v>
      </c>
    </row>
    <row r="5032" spans="1:8" ht="12.75">
      <c r="A5032" s="67" t="s">
        <v>553</v>
      </c>
      <c r="B5032" s="7" t="s">
        <v>568</v>
      </c>
      <c r="C5032" s="8">
        <v>150000</v>
      </c>
      <c r="D5032" s="41">
        <v>150000</v>
      </c>
      <c r="E5032" s="9">
        <v>95727.05</v>
      </c>
      <c r="F5032" s="46" t="str">
        <f t="shared" si="290"/>
        <v> </v>
      </c>
      <c r="G5032" s="47">
        <f t="shared" si="291"/>
        <v>54272.95</v>
      </c>
      <c r="H5032" s="50">
        <v>54272.95</v>
      </c>
    </row>
    <row r="5033" spans="1:8" ht="12.75">
      <c r="A5033" s="67" t="s">
        <v>1327</v>
      </c>
      <c r="B5033" s="7" t="s">
        <v>1347</v>
      </c>
      <c r="C5033" s="8">
        <v>75000</v>
      </c>
      <c r="D5033" s="41">
        <v>75000</v>
      </c>
      <c r="E5033" s="9">
        <v>0</v>
      </c>
      <c r="F5033" s="46" t="str">
        <f t="shared" si="290"/>
        <v> </v>
      </c>
      <c r="G5033" s="47">
        <f t="shared" si="291"/>
        <v>75000</v>
      </c>
      <c r="H5033" s="50">
        <v>75000</v>
      </c>
    </row>
    <row r="5034" spans="1:8" ht="12.75">
      <c r="A5034" s="67"/>
      <c r="B5034" s="7"/>
      <c r="C5034" s="8"/>
      <c r="D5034" s="41"/>
      <c r="E5034" s="9"/>
      <c r="F5034" s="9"/>
      <c r="G5034" s="78"/>
      <c r="H5034" s="50"/>
    </row>
    <row r="5035" spans="1:9" ht="12.75">
      <c r="A5035" s="66"/>
      <c r="B5035" s="17" t="s">
        <v>1219</v>
      </c>
      <c r="C5035" s="8">
        <v>15845000</v>
      </c>
      <c r="D5035" s="42"/>
      <c r="E5035" s="23"/>
      <c r="F5035" s="23"/>
      <c r="G5035" s="79"/>
      <c r="H5035" s="71"/>
      <c r="I5035" s="9">
        <v>13703926.78</v>
      </c>
    </row>
    <row r="5036" spans="1:8" ht="12.75">
      <c r="A5036" s="66"/>
      <c r="B5036" s="17" t="s">
        <v>1220</v>
      </c>
      <c r="C5036" s="8"/>
      <c r="D5036" s="43">
        <f>SUM(D5012:D5034)</f>
        <v>15145000</v>
      </c>
      <c r="E5036" s="21">
        <f>SUM(E5012:E5034)</f>
        <v>13703926.780000001</v>
      </c>
      <c r="F5036" s="21"/>
      <c r="G5036" s="80">
        <f>SUM(G5012:G5034)</f>
        <v>1441073.2200000004</v>
      </c>
      <c r="H5036" s="72">
        <f>SUM(H5012:H5034)</f>
        <v>1441073.22</v>
      </c>
    </row>
    <row r="5037" spans="2:8" ht="12.75">
      <c r="B5037" s="3"/>
      <c r="C5037" s="1"/>
      <c r="D5037" s="45"/>
      <c r="E5037" s="4"/>
      <c r="F5037" s="4"/>
      <c r="G5037" s="4"/>
      <c r="H5037" s="50"/>
    </row>
    <row r="5038" spans="2:8" ht="12.75">
      <c r="B5038" s="3"/>
      <c r="C5038" s="1"/>
      <c r="D5038" s="45"/>
      <c r="E5038" s="4"/>
      <c r="F5038" s="4"/>
      <c r="G5038" s="4"/>
      <c r="H5038" s="50"/>
    </row>
    <row r="5039" spans="2:8" ht="12.75">
      <c r="B5039" s="3"/>
      <c r="C5039" s="1"/>
      <c r="D5039" s="45"/>
      <c r="E5039" s="4"/>
      <c r="F5039" s="4"/>
      <c r="G5039" s="4"/>
      <c r="H5039" s="50"/>
    </row>
    <row r="5040" spans="1:8" ht="12.75">
      <c r="A5040" s="66"/>
      <c r="B5040" s="7"/>
      <c r="C5040" s="8"/>
      <c r="D5040" s="41"/>
      <c r="E5040" s="9"/>
      <c r="F5040" s="9"/>
      <c r="G5040" s="78"/>
      <c r="H5040" s="50"/>
    </row>
    <row r="5041" spans="1:8" ht="12.75">
      <c r="A5041" s="66"/>
      <c r="B5041" s="17" t="s">
        <v>1215</v>
      </c>
      <c r="C5041" s="8"/>
      <c r="D5041" s="41"/>
      <c r="E5041" s="9"/>
      <c r="F5041" s="9"/>
      <c r="G5041" s="78"/>
      <c r="H5041" s="50"/>
    </row>
    <row r="5042" spans="1:8" ht="12.75">
      <c r="A5042" s="66"/>
      <c r="B5042" s="17" t="s">
        <v>1216</v>
      </c>
      <c r="C5042" s="8"/>
      <c r="D5042" s="41"/>
      <c r="E5042" s="9"/>
      <c r="F5042" s="9"/>
      <c r="G5042" s="78"/>
      <c r="H5042" s="50"/>
    </row>
    <row r="5043" spans="1:8" ht="12.75">
      <c r="A5043" s="66"/>
      <c r="B5043" s="17" t="s">
        <v>1652</v>
      </c>
      <c r="C5043" s="8"/>
      <c r="D5043" s="41"/>
      <c r="E5043" s="9"/>
      <c r="F5043" s="9"/>
      <c r="G5043" s="78"/>
      <c r="H5043" s="50"/>
    </row>
    <row r="5044" spans="1:8" ht="12.75">
      <c r="A5044" s="66"/>
      <c r="B5044" s="7"/>
      <c r="C5044" s="8"/>
      <c r="D5044" s="41"/>
      <c r="E5044" s="9"/>
      <c r="F5044" s="9"/>
      <c r="G5044" s="78"/>
      <c r="H5044" s="50"/>
    </row>
    <row r="5045" spans="1:8" ht="12.75">
      <c r="A5045" s="66"/>
      <c r="B5045" s="17" t="s">
        <v>1221</v>
      </c>
      <c r="C5045" s="8"/>
      <c r="D5045" s="41"/>
      <c r="E5045" s="9"/>
      <c r="F5045" s="9"/>
      <c r="G5045" s="78"/>
      <c r="H5045" s="50"/>
    </row>
    <row r="5046" spans="1:8" ht="12.75">
      <c r="A5046" s="66"/>
      <c r="B5046" s="17" t="s">
        <v>1223</v>
      </c>
      <c r="C5046" s="8"/>
      <c r="D5046" s="41"/>
      <c r="E5046" s="9"/>
      <c r="F5046" s="9"/>
      <c r="G5046" s="78"/>
      <c r="H5046" s="50"/>
    </row>
    <row r="5047" spans="1:8" ht="12.75">
      <c r="A5047" s="66"/>
      <c r="B5047" s="17"/>
      <c r="C5047" s="8"/>
      <c r="D5047" s="41"/>
      <c r="E5047" s="9"/>
      <c r="F5047" s="9"/>
      <c r="G5047" s="78"/>
      <c r="H5047" s="50"/>
    </row>
    <row r="5048" spans="1:8" ht="12.75">
      <c r="A5048" s="66"/>
      <c r="B5048" s="17" t="s">
        <v>1263</v>
      </c>
      <c r="C5048" s="8"/>
      <c r="D5048" s="41"/>
      <c r="E5048" s="9"/>
      <c r="F5048" s="9"/>
      <c r="G5048" s="78"/>
      <c r="H5048" s="50"/>
    </row>
    <row r="5049" spans="1:8" ht="12.75">
      <c r="A5049" s="66" t="s">
        <v>926</v>
      </c>
      <c r="B5049" s="7" t="s">
        <v>534</v>
      </c>
      <c r="C5049" s="8">
        <v>38000000</v>
      </c>
      <c r="D5049" s="41">
        <v>38680000</v>
      </c>
      <c r="E5049" s="9">
        <v>38654138.71</v>
      </c>
      <c r="F5049" s="46" t="str">
        <f>IF(E5049&gt;D5049,E5049-D5049," ")</f>
        <v> </v>
      </c>
      <c r="G5049" s="47">
        <f>IF(D5049&gt;E5049,D5049-E5049," ")</f>
        <v>25861.289999999106</v>
      </c>
      <c r="H5049" s="50">
        <v>25861.29</v>
      </c>
    </row>
    <row r="5050" spans="1:8" ht="12.75" customHeight="1">
      <c r="A5050" s="66"/>
      <c r="B5050" s="7"/>
      <c r="C5050" s="8"/>
      <c r="D5050" s="41"/>
      <c r="E5050" s="9"/>
      <c r="F5050" s="9"/>
      <c r="G5050" s="78"/>
      <c r="H5050" s="50"/>
    </row>
    <row r="5051" spans="1:8" ht="12.75">
      <c r="A5051" s="66"/>
      <c r="B5051" s="17" t="s">
        <v>1264</v>
      </c>
      <c r="C5051" s="8"/>
      <c r="D5051" s="41"/>
      <c r="E5051" s="9"/>
      <c r="F5051" s="9"/>
      <c r="G5051" s="78"/>
      <c r="H5051" s="50"/>
    </row>
    <row r="5052" spans="1:8" ht="12.75">
      <c r="A5052" s="66" t="s">
        <v>927</v>
      </c>
      <c r="B5052" s="7" t="s">
        <v>555</v>
      </c>
      <c r="C5052" s="8">
        <v>3200000</v>
      </c>
      <c r="D5052" s="41">
        <v>3200000</v>
      </c>
      <c r="E5052" s="9">
        <v>3486113.5</v>
      </c>
      <c r="F5052" s="46">
        <f aca="true" t="shared" si="292" ref="F5052:F5068">IF(E5052&gt;D5052,E5052-D5052," ")</f>
        <v>286113.5</v>
      </c>
      <c r="G5052" s="47" t="str">
        <f aca="true" t="shared" si="293" ref="G5052:G5068">IF(D5052&gt;E5052,D5052-E5052," ")</f>
        <v> </v>
      </c>
      <c r="H5052" s="50">
        <v>-286113.5</v>
      </c>
    </row>
    <row r="5053" spans="1:8" ht="12.75">
      <c r="A5053" s="67" t="s">
        <v>538</v>
      </c>
      <c r="B5053" s="7" t="s">
        <v>579</v>
      </c>
      <c r="C5053" s="8">
        <v>10000</v>
      </c>
      <c r="D5053" s="41">
        <v>10000</v>
      </c>
      <c r="E5053" s="9">
        <v>10000</v>
      </c>
      <c r="F5053" s="46" t="str">
        <f t="shared" si="292"/>
        <v> </v>
      </c>
      <c r="G5053" s="47" t="str">
        <f t="shared" si="293"/>
        <v> </v>
      </c>
      <c r="H5053" s="50">
        <v>0</v>
      </c>
    </row>
    <row r="5054" spans="1:8" ht="12.75">
      <c r="A5054" s="67" t="s">
        <v>539</v>
      </c>
      <c r="B5054" s="7" t="s">
        <v>556</v>
      </c>
      <c r="C5054" s="8">
        <v>210000</v>
      </c>
      <c r="D5054" s="41">
        <v>260000</v>
      </c>
      <c r="E5054" s="9">
        <v>252493.36</v>
      </c>
      <c r="F5054" s="46" t="str">
        <f t="shared" si="292"/>
        <v> </v>
      </c>
      <c r="G5054" s="47">
        <f t="shared" si="293"/>
        <v>7506.640000000014</v>
      </c>
      <c r="H5054" s="50">
        <v>7506.64</v>
      </c>
    </row>
    <row r="5055" spans="1:8" ht="12.75">
      <c r="A5055" s="67" t="s">
        <v>540</v>
      </c>
      <c r="B5055" s="7" t="s">
        <v>557</v>
      </c>
      <c r="C5055" s="8">
        <v>70000</v>
      </c>
      <c r="D5055" s="41">
        <v>70000</v>
      </c>
      <c r="E5055" s="9">
        <v>51437.71</v>
      </c>
      <c r="F5055" s="46" t="str">
        <f t="shared" si="292"/>
        <v> </v>
      </c>
      <c r="G5055" s="47">
        <f t="shared" si="293"/>
        <v>18562.29</v>
      </c>
      <c r="H5055" s="50">
        <v>18562.29</v>
      </c>
    </row>
    <row r="5056" spans="1:8" ht="12.75">
      <c r="A5056" s="67" t="s">
        <v>541</v>
      </c>
      <c r="B5056" s="7" t="s">
        <v>558</v>
      </c>
      <c r="C5056" s="8">
        <v>275000</v>
      </c>
      <c r="D5056" s="41">
        <v>315000</v>
      </c>
      <c r="E5056" s="9">
        <v>314915.5</v>
      </c>
      <c r="F5056" s="46" t="str">
        <f t="shared" si="292"/>
        <v> </v>
      </c>
      <c r="G5056" s="47">
        <f t="shared" si="293"/>
        <v>84.5</v>
      </c>
      <c r="H5056" s="50">
        <v>84.5</v>
      </c>
    </row>
    <row r="5057" spans="1:8" ht="12.75">
      <c r="A5057" s="67" t="s">
        <v>542</v>
      </c>
      <c r="B5057" s="7" t="s">
        <v>581</v>
      </c>
      <c r="C5057" s="8">
        <v>75000</v>
      </c>
      <c r="D5057" s="41">
        <v>75000</v>
      </c>
      <c r="E5057" s="9">
        <v>59324.52</v>
      </c>
      <c r="F5057" s="46" t="str">
        <f t="shared" si="292"/>
        <v> </v>
      </c>
      <c r="G5057" s="47">
        <f t="shared" si="293"/>
        <v>15675.480000000003</v>
      </c>
      <c r="H5057" s="50">
        <v>15675.48</v>
      </c>
    </row>
    <row r="5058" spans="1:8" ht="12.75">
      <c r="A5058" s="67" t="s">
        <v>543</v>
      </c>
      <c r="B5058" s="7" t="s">
        <v>559</v>
      </c>
      <c r="C5058" s="8">
        <v>76000</v>
      </c>
      <c r="D5058" s="41">
        <v>84000</v>
      </c>
      <c r="E5058" s="9">
        <v>82600</v>
      </c>
      <c r="F5058" s="46" t="str">
        <f t="shared" si="292"/>
        <v> </v>
      </c>
      <c r="G5058" s="47">
        <f t="shared" si="293"/>
        <v>1400</v>
      </c>
      <c r="H5058" s="50">
        <v>1400</v>
      </c>
    </row>
    <row r="5059" spans="1:8" ht="12.75">
      <c r="A5059" s="67" t="s">
        <v>544</v>
      </c>
      <c r="B5059" s="7" t="s">
        <v>1353</v>
      </c>
      <c r="C5059" s="8">
        <v>100000</v>
      </c>
      <c r="D5059" s="41"/>
      <c r="E5059" s="9"/>
      <c r="F5059" s="46" t="str">
        <f t="shared" si="292"/>
        <v> </v>
      </c>
      <c r="G5059" s="47" t="str">
        <f t="shared" si="293"/>
        <v> </v>
      </c>
      <c r="H5059" s="50"/>
    </row>
    <row r="5060" spans="1:8" ht="12.75">
      <c r="A5060" s="67"/>
      <c r="B5060" s="7" t="s">
        <v>1382</v>
      </c>
      <c r="C5060" s="8"/>
      <c r="D5060" s="41">
        <v>150000</v>
      </c>
      <c r="E5060" s="9">
        <v>83422</v>
      </c>
      <c r="F5060" s="46" t="str">
        <f t="shared" si="292"/>
        <v> </v>
      </c>
      <c r="G5060" s="47">
        <f t="shared" si="293"/>
        <v>66578</v>
      </c>
      <c r="H5060" s="50">
        <v>66578</v>
      </c>
    </row>
    <row r="5061" spans="1:8" ht="12.75">
      <c r="A5061" s="67" t="s">
        <v>578</v>
      </c>
      <c r="B5061" s="7" t="s">
        <v>560</v>
      </c>
      <c r="C5061" s="8">
        <v>75000</v>
      </c>
      <c r="D5061" s="41">
        <v>13000</v>
      </c>
      <c r="E5061" s="9">
        <v>13000</v>
      </c>
      <c r="F5061" s="46" t="str">
        <f t="shared" si="292"/>
        <v> </v>
      </c>
      <c r="G5061" s="47" t="str">
        <f t="shared" si="293"/>
        <v> </v>
      </c>
      <c r="H5061" s="50">
        <v>0</v>
      </c>
    </row>
    <row r="5062" spans="1:8" ht="12.75">
      <c r="A5062" s="67" t="s">
        <v>545</v>
      </c>
      <c r="B5062" s="7" t="s">
        <v>561</v>
      </c>
      <c r="C5062" s="8">
        <v>1500000</v>
      </c>
      <c r="D5062" s="41">
        <v>1450000</v>
      </c>
      <c r="E5062" s="9">
        <v>1425312.5</v>
      </c>
      <c r="F5062" s="46" t="str">
        <f t="shared" si="292"/>
        <v> </v>
      </c>
      <c r="G5062" s="47">
        <f t="shared" si="293"/>
        <v>24687.5</v>
      </c>
      <c r="H5062" s="50">
        <v>24687.5</v>
      </c>
    </row>
    <row r="5063" spans="1:8" ht="12.75">
      <c r="A5063" s="67" t="s">
        <v>548</v>
      </c>
      <c r="B5063" s="7" t="s">
        <v>564</v>
      </c>
      <c r="C5063" s="8">
        <v>20000</v>
      </c>
      <c r="D5063" s="41">
        <v>20000</v>
      </c>
      <c r="E5063" s="9">
        <v>19296.18</v>
      </c>
      <c r="F5063" s="46" t="str">
        <f t="shared" si="292"/>
        <v> </v>
      </c>
      <c r="G5063" s="47">
        <f t="shared" si="293"/>
        <v>703.8199999999997</v>
      </c>
      <c r="H5063" s="50">
        <v>703.82</v>
      </c>
    </row>
    <row r="5064" spans="1:8" ht="12.75">
      <c r="A5064" s="67" t="s">
        <v>549</v>
      </c>
      <c r="B5064" s="7" t="s">
        <v>565</v>
      </c>
      <c r="C5064" s="8">
        <v>20000</v>
      </c>
      <c r="D5064" s="41">
        <v>20000</v>
      </c>
      <c r="E5064" s="9">
        <v>16350</v>
      </c>
      <c r="F5064" s="46" t="str">
        <f t="shared" si="292"/>
        <v> </v>
      </c>
      <c r="G5064" s="47">
        <f t="shared" si="293"/>
        <v>3650</v>
      </c>
      <c r="H5064" s="50">
        <v>3650</v>
      </c>
    </row>
    <row r="5065" spans="1:8" ht="12.75">
      <c r="A5065" s="67" t="s">
        <v>551</v>
      </c>
      <c r="B5065" s="7" t="s">
        <v>567</v>
      </c>
      <c r="C5065" s="8">
        <v>30000</v>
      </c>
      <c r="D5065" s="41">
        <v>30000</v>
      </c>
      <c r="E5065" s="9">
        <v>24100</v>
      </c>
      <c r="F5065" s="46" t="str">
        <f t="shared" si="292"/>
        <v> </v>
      </c>
      <c r="G5065" s="47">
        <f t="shared" si="293"/>
        <v>5900</v>
      </c>
      <c r="H5065" s="50">
        <v>5900</v>
      </c>
    </row>
    <row r="5066" spans="1:8" ht="12.75">
      <c r="A5066" s="67" t="s">
        <v>552</v>
      </c>
      <c r="B5066" s="7" t="s">
        <v>582</v>
      </c>
      <c r="C5066" s="8">
        <v>6000</v>
      </c>
      <c r="D5066" s="41">
        <v>6000</v>
      </c>
      <c r="E5066" s="9">
        <v>5487.25</v>
      </c>
      <c r="F5066" s="46" t="str">
        <f t="shared" si="292"/>
        <v> </v>
      </c>
      <c r="G5066" s="47">
        <f t="shared" si="293"/>
        <v>512.75</v>
      </c>
      <c r="H5066" s="50">
        <v>512.75</v>
      </c>
    </row>
    <row r="5067" spans="1:8" ht="12.75">
      <c r="A5067" s="67" t="s">
        <v>553</v>
      </c>
      <c r="B5067" s="7" t="s">
        <v>568</v>
      </c>
      <c r="C5067" s="8">
        <v>1200000</v>
      </c>
      <c r="D5067" s="41">
        <v>1164000</v>
      </c>
      <c r="E5067" s="9">
        <v>1163315.2</v>
      </c>
      <c r="F5067" s="46" t="str">
        <f t="shared" si="292"/>
        <v> </v>
      </c>
      <c r="G5067" s="47">
        <f t="shared" si="293"/>
        <v>684.8000000000466</v>
      </c>
      <c r="H5067" s="50">
        <v>684.8</v>
      </c>
    </row>
    <row r="5068" spans="1:8" ht="12.75">
      <c r="A5068" s="67" t="s">
        <v>1327</v>
      </c>
      <c r="B5068" s="7" t="s">
        <v>1347</v>
      </c>
      <c r="C5068" s="8">
        <v>300000</v>
      </c>
      <c r="D5068" s="41">
        <v>300000</v>
      </c>
      <c r="E5068" s="9">
        <v>289681.42</v>
      </c>
      <c r="F5068" s="46" t="str">
        <f t="shared" si="292"/>
        <v> </v>
      </c>
      <c r="G5068" s="47">
        <f t="shared" si="293"/>
        <v>10318.580000000016</v>
      </c>
      <c r="H5068" s="50">
        <v>10318.58</v>
      </c>
    </row>
    <row r="5069" spans="1:8" ht="12.75">
      <c r="A5069" s="67"/>
      <c r="B5069" s="7"/>
      <c r="C5069" s="8"/>
      <c r="D5069" s="41"/>
      <c r="E5069" s="9"/>
      <c r="F5069" s="9"/>
      <c r="G5069" s="78"/>
      <c r="H5069" s="50"/>
    </row>
    <row r="5070" spans="1:9" ht="12.75">
      <c r="A5070" s="66"/>
      <c r="B5070" s="14" t="s">
        <v>1222</v>
      </c>
      <c r="C5070" s="8">
        <v>45167000</v>
      </c>
      <c r="D5070" s="42"/>
      <c r="E5070" s="23"/>
      <c r="F5070" s="23"/>
      <c r="G5070" s="79"/>
      <c r="H5070" s="71"/>
      <c r="I5070" s="9">
        <v>45950987.85</v>
      </c>
    </row>
    <row r="5071" spans="1:8" ht="12.75">
      <c r="A5071" s="66"/>
      <c r="B5071" s="14" t="s">
        <v>1223</v>
      </c>
      <c r="C5071" s="8"/>
      <c r="D5071" s="43">
        <f>SUM(D5049:D5069)</f>
        <v>45847000</v>
      </c>
      <c r="E5071" s="21">
        <f>SUM(E5049:E5069)</f>
        <v>45950987.85000001</v>
      </c>
      <c r="F5071" s="21">
        <f>SUM(F5049:F5069)</f>
        <v>286113.5</v>
      </c>
      <c r="G5071" s="80">
        <f>SUM(G5049:G5069)</f>
        <v>182125.6499999992</v>
      </c>
      <c r="H5071" s="72">
        <f>SUM(H5049:H5069)</f>
        <v>-103987.84999999995</v>
      </c>
    </row>
    <row r="5072" spans="1:8" ht="12.75">
      <c r="A5072" s="66"/>
      <c r="B5072" s="7"/>
      <c r="C5072" s="8"/>
      <c r="D5072" s="41"/>
      <c r="E5072" s="9"/>
      <c r="F5072" s="9"/>
      <c r="G5072" s="78"/>
      <c r="H5072" s="50"/>
    </row>
    <row r="5073" spans="1:8" ht="12.75">
      <c r="A5073" s="66"/>
      <c r="B5073" s="14" t="s">
        <v>1224</v>
      </c>
      <c r="C5073" s="8"/>
      <c r="D5073" s="41"/>
      <c r="E5073" s="9"/>
      <c r="F5073" s="9"/>
      <c r="G5073" s="78"/>
      <c r="H5073" s="50"/>
    </row>
    <row r="5074" spans="1:8" ht="12.75" customHeight="1">
      <c r="A5074" s="66"/>
      <c r="B5074" s="14"/>
      <c r="C5074" s="8"/>
      <c r="D5074" s="41"/>
      <c r="E5074" s="9"/>
      <c r="F5074" s="9"/>
      <c r="G5074" s="78"/>
      <c r="H5074" s="50"/>
    </row>
    <row r="5075" spans="1:8" ht="12.75">
      <c r="A5075" s="66"/>
      <c r="B5075" s="17" t="s">
        <v>1263</v>
      </c>
      <c r="C5075" s="8"/>
      <c r="D5075" s="41"/>
      <c r="E5075" s="9"/>
      <c r="F5075" s="9"/>
      <c r="G5075" s="78"/>
      <c r="H5075" s="50"/>
    </row>
    <row r="5076" spans="1:8" ht="12.75">
      <c r="A5076" s="66" t="s">
        <v>928</v>
      </c>
      <c r="B5076" s="7" t="s">
        <v>534</v>
      </c>
      <c r="C5076" s="8">
        <v>973000</v>
      </c>
      <c r="D5076" s="41">
        <v>1025000</v>
      </c>
      <c r="E5076" s="9">
        <v>1014529.96</v>
      </c>
      <c r="F5076" s="46" t="str">
        <f>IF(E5076&gt;D5076,E5076-D5076," ")</f>
        <v> </v>
      </c>
      <c r="G5076" s="47">
        <f>IF(D5076&gt;E5076,D5076-E5076," ")</f>
        <v>10470.040000000037</v>
      </c>
      <c r="H5076" s="50">
        <v>10470.04</v>
      </c>
    </row>
    <row r="5077" spans="1:8" ht="7.5" customHeight="1">
      <c r="A5077" s="66"/>
      <c r="B5077" s="7"/>
      <c r="C5077" s="8"/>
      <c r="D5077" s="41"/>
      <c r="E5077" s="9"/>
      <c r="F5077" s="9"/>
      <c r="G5077" s="78"/>
      <c r="H5077" s="50"/>
    </row>
    <row r="5078" spans="1:8" ht="12.75">
      <c r="A5078" s="66"/>
      <c r="B5078" s="17" t="s">
        <v>1264</v>
      </c>
      <c r="C5078" s="8"/>
      <c r="D5078" s="41"/>
      <c r="E5078" s="9"/>
      <c r="F5078" s="9"/>
      <c r="G5078" s="78"/>
      <c r="H5078" s="50"/>
    </row>
    <row r="5079" spans="1:8" ht="12.75">
      <c r="A5079" s="66" t="s">
        <v>929</v>
      </c>
      <c r="B5079" s="7" t="s">
        <v>554</v>
      </c>
      <c r="C5079" s="8">
        <v>170000</v>
      </c>
      <c r="D5079" s="41">
        <v>170000</v>
      </c>
      <c r="E5079" s="9">
        <v>60000</v>
      </c>
      <c r="F5079" s="46" t="str">
        <f>IF(E5079&gt;D5079,E5079-D5079," ")</f>
        <v> </v>
      </c>
      <c r="G5079" s="47">
        <f>IF(D5079&gt;E5079,D5079-E5079," ")</f>
        <v>110000</v>
      </c>
      <c r="H5079" s="50">
        <v>110000</v>
      </c>
    </row>
    <row r="5080" spans="1:8" ht="12.75">
      <c r="A5080" s="67" t="s">
        <v>536</v>
      </c>
      <c r="B5080" s="7" t="s">
        <v>555</v>
      </c>
      <c r="C5080" s="8">
        <v>150000</v>
      </c>
      <c r="D5080" s="41">
        <v>150000</v>
      </c>
      <c r="E5080" s="9">
        <v>118516</v>
      </c>
      <c r="F5080" s="46" t="str">
        <f>IF(E5080&gt;D5080,E5080-D5080," ")</f>
        <v> </v>
      </c>
      <c r="G5080" s="47">
        <f>IF(D5080&gt;E5080,D5080-E5080," ")</f>
        <v>31484</v>
      </c>
      <c r="H5080" s="50">
        <v>31484</v>
      </c>
    </row>
    <row r="5081" spans="1:8" ht="12.75">
      <c r="A5081" s="67" t="s">
        <v>930</v>
      </c>
      <c r="B5081" s="7" t="s">
        <v>931</v>
      </c>
      <c r="C5081" s="8">
        <v>225000</v>
      </c>
      <c r="D5081" s="41">
        <v>93000</v>
      </c>
      <c r="E5081" s="9">
        <v>36000</v>
      </c>
      <c r="F5081" s="46" t="str">
        <f>IF(E5081&gt;D5081,E5081-D5081," ")</f>
        <v> </v>
      </c>
      <c r="G5081" s="47">
        <f>IF(D5081&gt;E5081,D5081-E5081," ")</f>
        <v>57000</v>
      </c>
      <c r="H5081" s="50">
        <v>57000</v>
      </c>
    </row>
    <row r="5082" spans="1:8" ht="12.75">
      <c r="A5082" s="67" t="s">
        <v>543</v>
      </c>
      <c r="B5082" s="7" t="s">
        <v>559</v>
      </c>
      <c r="C5082" s="8">
        <v>100000</v>
      </c>
      <c r="D5082" s="41">
        <v>100000</v>
      </c>
      <c r="E5082" s="9">
        <v>72124</v>
      </c>
      <c r="F5082" s="46" t="str">
        <f>IF(E5082&gt;D5082,E5082-D5082," ")</f>
        <v> </v>
      </c>
      <c r="G5082" s="47">
        <f>IF(D5082&gt;E5082,D5082-E5082," ")</f>
        <v>27876</v>
      </c>
      <c r="H5082" s="50">
        <v>27876</v>
      </c>
    </row>
    <row r="5083" spans="1:8" ht="12.75">
      <c r="A5083" s="67" t="s">
        <v>1327</v>
      </c>
      <c r="B5083" s="7" t="s">
        <v>1347</v>
      </c>
      <c r="C5083" s="8">
        <v>100000</v>
      </c>
      <c r="D5083" s="41">
        <v>180000</v>
      </c>
      <c r="E5083" s="9">
        <v>176197.97</v>
      </c>
      <c r="F5083" s="46" t="str">
        <f>IF(E5083&gt;D5083,E5083-D5083," ")</f>
        <v> </v>
      </c>
      <c r="G5083" s="47">
        <f>IF(D5083&gt;E5083,D5083-E5083," ")</f>
        <v>3802.029999999999</v>
      </c>
      <c r="H5083" s="50">
        <v>3802.03</v>
      </c>
    </row>
    <row r="5084" spans="1:8" ht="12.75">
      <c r="A5084" s="67"/>
      <c r="B5084" s="7"/>
      <c r="C5084" s="8"/>
      <c r="D5084" s="41"/>
      <c r="E5084" s="9"/>
      <c r="F5084" s="9"/>
      <c r="G5084" s="78"/>
      <c r="H5084" s="50"/>
    </row>
    <row r="5085" spans="1:9" ht="12.75">
      <c r="A5085" s="66"/>
      <c r="B5085" s="14" t="s">
        <v>1225</v>
      </c>
      <c r="C5085" s="8">
        <v>1718000</v>
      </c>
      <c r="D5085" s="44">
        <f>SUM(D5076:D5084)</f>
        <v>1718000</v>
      </c>
      <c r="E5085" s="22">
        <f>SUM(E5076:E5084)</f>
        <v>1477367.93</v>
      </c>
      <c r="F5085" s="22"/>
      <c r="G5085" s="61">
        <f>SUM(G5076:G5084)</f>
        <v>240632.07000000004</v>
      </c>
      <c r="H5085" s="73">
        <f>SUM(H5076:H5084)</f>
        <v>240632.07</v>
      </c>
      <c r="I5085" s="9">
        <v>1477367.93</v>
      </c>
    </row>
    <row r="5086" spans="1:8" ht="12.75">
      <c r="A5086" s="66"/>
      <c r="B5086" s="7"/>
      <c r="C5086" s="8"/>
      <c r="D5086" s="41"/>
      <c r="E5086" s="9"/>
      <c r="F5086" s="9"/>
      <c r="G5086" s="78"/>
      <c r="H5086" s="50"/>
    </row>
    <row r="5087" spans="1:8" ht="12.75">
      <c r="A5087" s="66"/>
      <c r="B5087" s="17" t="s">
        <v>1226</v>
      </c>
      <c r="C5087" s="8"/>
      <c r="D5087" s="41"/>
      <c r="E5087" s="9"/>
      <c r="F5087" s="9"/>
      <c r="G5087" s="78"/>
      <c r="H5087" s="50"/>
    </row>
    <row r="5088" spans="1:8" ht="7.5" customHeight="1">
      <c r="A5088" s="66"/>
      <c r="B5088" s="17"/>
      <c r="C5088" s="8"/>
      <c r="D5088" s="41"/>
      <c r="E5088" s="9"/>
      <c r="F5088" s="9"/>
      <c r="G5088" s="78"/>
      <c r="H5088" s="50"/>
    </row>
    <row r="5089" spans="1:8" ht="12.75">
      <c r="A5089" s="66"/>
      <c r="B5089" s="17" t="s">
        <v>1263</v>
      </c>
      <c r="C5089" s="8"/>
      <c r="D5089" s="41"/>
      <c r="E5089" s="9"/>
      <c r="F5089" s="9"/>
      <c r="G5089" s="78"/>
      <c r="H5089" s="50"/>
    </row>
    <row r="5090" spans="1:8" ht="12.75">
      <c r="A5090" s="66" t="s">
        <v>932</v>
      </c>
      <c r="B5090" s="7" t="s">
        <v>534</v>
      </c>
      <c r="C5090" s="8">
        <v>160</v>
      </c>
      <c r="D5090" s="41">
        <v>160</v>
      </c>
      <c r="E5090" s="9">
        <v>0</v>
      </c>
      <c r="F5090" s="46" t="str">
        <f>IF(E5090&gt;D5090,E5090-D5090," ")</f>
        <v> </v>
      </c>
      <c r="G5090" s="47">
        <f>IF(D5090&gt;E5090,D5090-E5090," ")</f>
        <v>160</v>
      </c>
      <c r="H5090" s="50">
        <v>160</v>
      </c>
    </row>
    <row r="5091" spans="1:8" ht="12.75">
      <c r="A5091" s="66"/>
      <c r="B5091" s="7"/>
      <c r="C5091" s="8"/>
      <c r="D5091" s="41"/>
      <c r="E5091" s="9"/>
      <c r="F5091" s="9"/>
      <c r="G5091" s="78"/>
      <c r="H5091" s="50"/>
    </row>
    <row r="5092" spans="1:8" ht="12.75">
      <c r="A5092" s="66"/>
      <c r="B5092" s="14" t="s">
        <v>1227</v>
      </c>
      <c r="C5092" s="8">
        <v>160</v>
      </c>
      <c r="D5092" s="44">
        <f>SUM(D5090:D5091)</f>
        <v>160</v>
      </c>
      <c r="E5092" s="22">
        <f>SUM(E5090:E5091)</f>
        <v>0</v>
      </c>
      <c r="F5092" s="22"/>
      <c r="G5092" s="61">
        <f>SUM(G5090:G5091)</f>
        <v>160</v>
      </c>
      <c r="H5092" s="71">
        <f>SUM(H5090:H5091)</f>
        <v>160</v>
      </c>
    </row>
    <row r="5093" spans="2:8" ht="12.75" customHeight="1">
      <c r="B5093" s="3"/>
      <c r="C5093" s="1"/>
      <c r="D5093" s="45"/>
      <c r="E5093" s="4"/>
      <c r="F5093" s="4"/>
      <c r="G5093" s="4"/>
      <c r="H5093" s="4"/>
    </row>
    <row r="5094" spans="2:8" ht="12.75" customHeight="1">
      <c r="B5094" s="3"/>
      <c r="C5094" s="1"/>
      <c r="D5094" s="45"/>
      <c r="E5094" s="4"/>
      <c r="F5094" s="4"/>
      <c r="G5094" s="4"/>
      <c r="H5094" s="4"/>
    </row>
    <row r="5095" spans="2:8" ht="12.75" customHeight="1">
      <c r="B5095" s="3"/>
      <c r="C5095" s="1"/>
      <c r="D5095" s="45"/>
      <c r="E5095" s="4"/>
      <c r="F5095" s="4"/>
      <c r="G5095" s="4"/>
      <c r="H5095" s="4"/>
    </row>
    <row r="5096" spans="2:8" ht="12.75" customHeight="1">
      <c r="B5096" s="3"/>
      <c r="C5096" s="1"/>
      <c r="D5096" s="45"/>
      <c r="E5096" s="4"/>
      <c r="F5096" s="4"/>
      <c r="G5096" s="4"/>
      <c r="H5096" s="4"/>
    </row>
    <row r="5097" spans="2:8" ht="7.5" customHeight="1">
      <c r="B5097" s="3"/>
      <c r="C5097" s="1"/>
      <c r="D5097" s="45"/>
      <c r="E5097" s="4"/>
      <c r="F5097" s="4"/>
      <c r="G5097" s="4"/>
      <c r="H5097" s="50"/>
    </row>
    <row r="5098" spans="1:8" ht="12.75" customHeight="1">
      <c r="A5098" s="66"/>
      <c r="B5098" s="17" t="s">
        <v>1215</v>
      </c>
      <c r="C5098" s="8"/>
      <c r="D5098" s="41"/>
      <c r="E5098" s="9"/>
      <c r="F5098" s="9"/>
      <c r="G5098" s="78"/>
      <c r="H5098" s="50"/>
    </row>
    <row r="5099" spans="1:8" ht="12.75" customHeight="1">
      <c r="A5099" s="66"/>
      <c r="B5099" s="17" t="s">
        <v>1216</v>
      </c>
      <c r="C5099" s="8"/>
      <c r="D5099" s="41"/>
      <c r="E5099" s="9"/>
      <c r="F5099" s="9"/>
      <c r="G5099" s="78"/>
      <c r="H5099" s="50"/>
    </row>
    <row r="5100" spans="1:8" ht="12.75" customHeight="1">
      <c r="A5100" s="66"/>
      <c r="B5100" s="17" t="s">
        <v>1652</v>
      </c>
      <c r="C5100" s="8"/>
      <c r="D5100" s="41"/>
      <c r="E5100" s="9"/>
      <c r="F5100" s="9"/>
      <c r="G5100" s="78"/>
      <c r="H5100" s="50"/>
    </row>
    <row r="5101" spans="1:8" ht="7.5" customHeight="1">
      <c r="A5101" s="66"/>
      <c r="B5101" s="7"/>
      <c r="C5101" s="8"/>
      <c r="D5101" s="41"/>
      <c r="E5101" s="9"/>
      <c r="F5101" s="9"/>
      <c r="G5101" s="78"/>
      <c r="H5101" s="50"/>
    </row>
    <row r="5102" spans="1:8" ht="12.75">
      <c r="A5102" s="66"/>
      <c r="B5102" s="17" t="s">
        <v>1228</v>
      </c>
      <c r="C5102" s="8"/>
      <c r="D5102" s="41"/>
      <c r="E5102" s="9"/>
      <c r="F5102" s="9"/>
      <c r="G5102" s="78"/>
      <c r="H5102" s="50"/>
    </row>
    <row r="5103" spans="1:8" ht="7.5" customHeight="1">
      <c r="A5103" s="66"/>
      <c r="B5103" s="17"/>
      <c r="C5103" s="8"/>
      <c r="D5103" s="41"/>
      <c r="E5103" s="9"/>
      <c r="F5103" s="9"/>
      <c r="G5103" s="78"/>
      <c r="H5103" s="50"/>
    </row>
    <row r="5104" spans="1:8" ht="12.75">
      <c r="A5104" s="66"/>
      <c r="B5104" s="17" t="s">
        <v>1263</v>
      </c>
      <c r="C5104" s="8"/>
      <c r="D5104" s="41"/>
      <c r="E5104" s="9"/>
      <c r="F5104" s="9"/>
      <c r="G5104" s="78"/>
      <c r="H5104" s="50"/>
    </row>
    <row r="5105" spans="1:8" ht="12.75">
      <c r="A5105" s="66" t="s">
        <v>933</v>
      </c>
      <c r="B5105" s="7" t="s">
        <v>534</v>
      </c>
      <c r="C5105" s="8">
        <v>60</v>
      </c>
      <c r="D5105" s="41">
        <v>60</v>
      </c>
      <c r="E5105" s="9">
        <v>0</v>
      </c>
      <c r="F5105" s="46" t="str">
        <f>IF(E5105&gt;D5105,E5105-D5105," ")</f>
        <v> </v>
      </c>
      <c r="G5105" s="47">
        <f>IF(D5105&gt;E5105,D5105-E5105," ")</f>
        <v>60</v>
      </c>
      <c r="H5105" s="50">
        <v>60</v>
      </c>
    </row>
    <row r="5106" spans="1:8" ht="12.75">
      <c r="A5106" s="66"/>
      <c r="B5106" s="14" t="s">
        <v>1229</v>
      </c>
      <c r="C5106" s="8">
        <v>60</v>
      </c>
      <c r="D5106" s="44">
        <f>SUM(D5105)</f>
        <v>60</v>
      </c>
      <c r="E5106" s="22">
        <f>SUM(E5105)</f>
        <v>0</v>
      </c>
      <c r="F5106" s="22"/>
      <c r="G5106" s="61">
        <f>SUM(G5105)</f>
        <v>60</v>
      </c>
      <c r="H5106" s="73">
        <f>SUM(H5105)</f>
        <v>60</v>
      </c>
    </row>
    <row r="5107" spans="1:9" ht="12.75">
      <c r="A5107" s="66"/>
      <c r="B5107" s="14" t="s">
        <v>1230</v>
      </c>
      <c r="C5107" s="8">
        <v>124065000</v>
      </c>
      <c r="D5107" s="42"/>
      <c r="E5107" s="23"/>
      <c r="F5107" s="23"/>
      <c r="G5107" s="79"/>
      <c r="H5107" s="71"/>
      <c r="I5107" s="78">
        <v>119457620.93</v>
      </c>
    </row>
    <row r="5108" spans="1:8" ht="12.75">
      <c r="A5108" s="66"/>
      <c r="B5108" s="14" t="s">
        <v>934</v>
      </c>
      <c r="C5108" s="8"/>
      <c r="D5108" s="41"/>
      <c r="E5108" s="9"/>
      <c r="F5108" s="9"/>
      <c r="G5108" s="78"/>
      <c r="H5108" s="50"/>
    </row>
    <row r="5109" spans="1:8" ht="12.75">
      <c r="A5109" s="66"/>
      <c r="B5109" s="14" t="s">
        <v>1217</v>
      </c>
      <c r="C5109" s="8"/>
      <c r="D5109" s="43">
        <f>D5007+D5036+D5071+D5085+D5092+D5106</f>
        <v>124745000</v>
      </c>
      <c r="E5109" s="21">
        <f>E5007+E5036+E5071+E5085+E5092+E5106</f>
        <v>119457620.93000002</v>
      </c>
      <c r="F5109" s="21">
        <f>F5007+F5036+F5071+F5085+F5092+F5106</f>
        <v>286113.5</v>
      </c>
      <c r="G5109" s="80">
        <f>G5007+G5036+G5071+G5085+G5092+G5106</f>
        <v>5573492.57</v>
      </c>
      <c r="H5109" s="72">
        <f>H5007+H5036+H5071+H5085+H5092+H5106</f>
        <v>5287379.07</v>
      </c>
    </row>
    <row r="5110" spans="1:8" ht="12.75">
      <c r="A5110" s="66"/>
      <c r="B5110" s="15" t="s">
        <v>1265</v>
      </c>
      <c r="C5110" s="8"/>
      <c r="D5110" s="41"/>
      <c r="E5110" s="9"/>
      <c r="F5110" s="56" t="str">
        <f>IF(E5109&gt;D5109,E5109-D5109," ")</f>
        <v> </v>
      </c>
      <c r="G5110" s="82">
        <f>IF(D5109&gt;E5109,D5109-E5109," ")</f>
        <v>5287379.069999978</v>
      </c>
      <c r="H5110" s="50">
        <f>F5109-G5109</f>
        <v>-5287379.07</v>
      </c>
    </row>
    <row r="5111" spans="1:8" ht="12.75">
      <c r="A5111" s="66"/>
      <c r="B5111" s="7"/>
      <c r="C5111" s="8"/>
      <c r="D5111" s="41"/>
      <c r="E5111" s="9"/>
      <c r="F5111" s="9"/>
      <c r="G5111" s="78"/>
      <c r="H5111" s="50"/>
    </row>
    <row r="5112" spans="1:8" ht="12.75">
      <c r="A5112" s="66"/>
      <c r="B5112" s="17" t="s">
        <v>1231</v>
      </c>
      <c r="C5112" s="8"/>
      <c r="D5112" s="41"/>
      <c r="E5112" s="9"/>
      <c r="F5112" s="9"/>
      <c r="G5112" s="78"/>
      <c r="H5112" s="50"/>
    </row>
    <row r="5113" spans="1:8" ht="12.75">
      <c r="A5113" s="66"/>
      <c r="B5113" s="17" t="s">
        <v>1232</v>
      </c>
      <c r="C5113" s="8"/>
      <c r="D5113" s="41"/>
      <c r="E5113" s="9"/>
      <c r="F5113" s="9"/>
      <c r="G5113" s="78"/>
      <c r="H5113" s="50"/>
    </row>
    <row r="5114" spans="1:8" ht="12.75">
      <c r="A5114" s="66"/>
      <c r="B5114" s="17" t="s">
        <v>1233</v>
      </c>
      <c r="C5114" s="8"/>
      <c r="D5114" s="41"/>
      <c r="E5114" s="9"/>
      <c r="F5114" s="9"/>
      <c r="G5114" s="78"/>
      <c r="H5114" s="50"/>
    </row>
    <row r="5115" spans="1:8" ht="12.75">
      <c r="A5115" s="66"/>
      <c r="B5115" s="17"/>
      <c r="C5115" s="8"/>
      <c r="D5115" s="41"/>
      <c r="E5115" s="9"/>
      <c r="F5115" s="9"/>
      <c r="G5115" s="78"/>
      <c r="H5115" s="50"/>
    </row>
    <row r="5116" spans="1:8" ht="12.75">
      <c r="A5116" s="66"/>
      <c r="B5116" s="17" t="s">
        <v>1282</v>
      </c>
      <c r="C5116" s="8"/>
      <c r="D5116" s="41"/>
      <c r="E5116" s="9"/>
      <c r="F5116" s="9"/>
      <c r="G5116" s="78"/>
      <c r="H5116" s="50"/>
    </row>
    <row r="5117" spans="1:8" ht="7.5" customHeight="1">
      <c r="A5117" s="66"/>
      <c r="B5117" s="17"/>
      <c r="C5117" s="8"/>
      <c r="D5117" s="41"/>
      <c r="E5117" s="9"/>
      <c r="F5117" s="9"/>
      <c r="G5117" s="78"/>
      <c r="H5117" s="50"/>
    </row>
    <row r="5118" spans="1:8" ht="12.75">
      <c r="A5118" s="66"/>
      <c r="B5118" s="17" t="s">
        <v>1263</v>
      </c>
      <c r="C5118" s="8"/>
      <c r="D5118" s="41"/>
      <c r="E5118" s="9"/>
      <c r="F5118" s="9"/>
      <c r="G5118" s="78"/>
      <c r="H5118" s="50"/>
    </row>
    <row r="5119" spans="1:8" ht="12.75">
      <c r="A5119" s="66" t="s">
        <v>1436</v>
      </c>
      <c r="B5119" s="7" t="s">
        <v>534</v>
      </c>
      <c r="C5119" s="8">
        <v>41325000</v>
      </c>
      <c r="D5119" s="41">
        <v>39430000</v>
      </c>
      <c r="E5119" s="9">
        <v>38757658.25</v>
      </c>
      <c r="F5119" s="46" t="str">
        <f>IF(E5119&gt;D5119,E5119-D5119," ")</f>
        <v> </v>
      </c>
      <c r="G5119" s="47">
        <f>IF(D5119&gt;E5119,D5119-E5119," ")</f>
        <v>672341.75</v>
      </c>
      <c r="H5119" s="50">
        <v>672341.75</v>
      </c>
    </row>
    <row r="5120" spans="1:8" ht="12.75">
      <c r="A5120" s="66"/>
      <c r="B5120" s="7"/>
      <c r="C5120" s="8"/>
      <c r="D5120" s="41"/>
      <c r="E5120" s="9"/>
      <c r="F5120" s="9"/>
      <c r="G5120" s="78"/>
      <c r="H5120" s="50"/>
    </row>
    <row r="5121" spans="1:8" ht="12.75">
      <c r="A5121" s="66"/>
      <c r="B5121" s="17" t="s">
        <v>1264</v>
      </c>
      <c r="C5121" s="8"/>
      <c r="D5121" s="41"/>
      <c r="E5121" s="9"/>
      <c r="F5121" s="9"/>
      <c r="G5121" s="78"/>
      <c r="H5121" s="50"/>
    </row>
    <row r="5122" spans="1:8" ht="12.75">
      <c r="A5122" s="66" t="s">
        <v>1437</v>
      </c>
      <c r="B5122" s="7" t="s">
        <v>554</v>
      </c>
      <c r="C5122" s="8">
        <v>500000</v>
      </c>
      <c r="D5122" s="41">
        <v>555000</v>
      </c>
      <c r="E5122" s="9">
        <v>554278.04</v>
      </c>
      <c r="F5122" s="46" t="str">
        <f aca="true" t="shared" si="294" ref="F5122:F5147">IF(E5122&gt;D5122,E5122-D5122," ")</f>
        <v> </v>
      </c>
      <c r="G5122" s="47">
        <f aca="true" t="shared" si="295" ref="G5122:G5147">IF(D5122&gt;E5122,D5122-E5122," ")</f>
        <v>721.9599999999627</v>
      </c>
      <c r="H5122" s="50">
        <v>721.96</v>
      </c>
    </row>
    <row r="5123" spans="1:8" ht="12.75">
      <c r="A5123" s="67" t="s">
        <v>536</v>
      </c>
      <c r="B5123" s="7" t="s">
        <v>555</v>
      </c>
      <c r="C5123" s="8">
        <v>5000000</v>
      </c>
      <c r="D5123" s="41">
        <v>5675000</v>
      </c>
      <c r="E5123" s="9">
        <v>5505940.99</v>
      </c>
      <c r="F5123" s="46" t="str">
        <f t="shared" si="294"/>
        <v> </v>
      </c>
      <c r="G5123" s="47">
        <f t="shared" si="295"/>
        <v>169059.00999999978</v>
      </c>
      <c r="H5123" s="50">
        <v>169059.01</v>
      </c>
    </row>
    <row r="5124" spans="1:8" ht="12.75">
      <c r="A5124" s="67" t="s">
        <v>538</v>
      </c>
      <c r="B5124" s="7" t="s">
        <v>579</v>
      </c>
      <c r="C5124" s="8">
        <v>20000</v>
      </c>
      <c r="D5124" s="41">
        <v>20000</v>
      </c>
      <c r="E5124" s="9">
        <v>20000</v>
      </c>
      <c r="F5124" s="46" t="str">
        <f t="shared" si="294"/>
        <v> </v>
      </c>
      <c r="G5124" s="47" t="str">
        <f t="shared" si="295"/>
        <v> </v>
      </c>
      <c r="H5124" s="50">
        <v>0</v>
      </c>
    </row>
    <row r="5125" spans="1:8" ht="12.75">
      <c r="A5125" s="67" t="s">
        <v>539</v>
      </c>
      <c r="B5125" s="7" t="s">
        <v>556</v>
      </c>
      <c r="C5125" s="8">
        <v>400000</v>
      </c>
      <c r="D5125" s="41">
        <v>590000</v>
      </c>
      <c r="E5125" s="9">
        <v>584709.54</v>
      </c>
      <c r="F5125" s="46" t="str">
        <f t="shared" si="294"/>
        <v> </v>
      </c>
      <c r="G5125" s="47">
        <f t="shared" si="295"/>
        <v>5290.459999999963</v>
      </c>
      <c r="H5125" s="50">
        <v>5290.46</v>
      </c>
    </row>
    <row r="5126" spans="1:8" ht="12.75">
      <c r="A5126" s="67" t="s">
        <v>540</v>
      </c>
      <c r="B5126" s="7" t="s">
        <v>557</v>
      </c>
      <c r="C5126" s="8">
        <v>300000</v>
      </c>
      <c r="D5126" s="41">
        <v>440000</v>
      </c>
      <c r="E5126" s="9">
        <v>424817.29</v>
      </c>
      <c r="F5126" s="46" t="str">
        <f t="shared" si="294"/>
        <v> </v>
      </c>
      <c r="G5126" s="47">
        <f t="shared" si="295"/>
        <v>15182.710000000021</v>
      </c>
      <c r="H5126" s="50">
        <v>15182.71</v>
      </c>
    </row>
    <row r="5127" spans="1:8" ht="12.75">
      <c r="A5127" s="67" t="s">
        <v>541</v>
      </c>
      <c r="B5127" s="7" t="s">
        <v>558</v>
      </c>
      <c r="C5127" s="8">
        <v>800000</v>
      </c>
      <c r="D5127" s="41">
        <v>965000</v>
      </c>
      <c r="E5127" s="9">
        <v>951203.72</v>
      </c>
      <c r="F5127" s="46" t="str">
        <f t="shared" si="294"/>
        <v> </v>
      </c>
      <c r="G5127" s="47">
        <f t="shared" si="295"/>
        <v>13796.280000000028</v>
      </c>
      <c r="H5127" s="50">
        <v>13796.28</v>
      </c>
    </row>
    <row r="5128" spans="1:8" ht="12.75">
      <c r="A5128" s="67" t="s">
        <v>577</v>
      </c>
      <c r="B5128" s="7" t="s">
        <v>580</v>
      </c>
      <c r="C5128" s="8">
        <v>9955000</v>
      </c>
      <c r="D5128" s="41">
        <v>10230000</v>
      </c>
      <c r="E5128" s="9">
        <v>10227329.73</v>
      </c>
      <c r="F5128" s="46" t="str">
        <f t="shared" si="294"/>
        <v> </v>
      </c>
      <c r="G5128" s="47">
        <f t="shared" si="295"/>
        <v>2670.269999999553</v>
      </c>
      <c r="H5128" s="50">
        <v>2670.27</v>
      </c>
    </row>
    <row r="5129" spans="1:8" ht="12.75">
      <c r="A5129" s="67" t="s">
        <v>542</v>
      </c>
      <c r="B5129" s="7" t="s">
        <v>581</v>
      </c>
      <c r="C5129" s="8">
        <v>300000</v>
      </c>
      <c r="D5129" s="41">
        <v>595000</v>
      </c>
      <c r="E5129" s="9">
        <v>589385.37</v>
      </c>
      <c r="F5129" s="46" t="str">
        <f t="shared" si="294"/>
        <v> </v>
      </c>
      <c r="G5129" s="47">
        <f t="shared" si="295"/>
        <v>5614.630000000005</v>
      </c>
      <c r="H5129" s="50">
        <v>5614.63</v>
      </c>
    </row>
    <row r="5130" spans="1:8" ht="12.75">
      <c r="A5130" s="67" t="s">
        <v>543</v>
      </c>
      <c r="B5130" s="7" t="s">
        <v>559</v>
      </c>
      <c r="C5130" s="8">
        <v>200000</v>
      </c>
      <c r="D5130" s="41">
        <v>245000</v>
      </c>
      <c r="E5130" s="9">
        <v>244652</v>
      </c>
      <c r="F5130" s="46" t="str">
        <f t="shared" si="294"/>
        <v> </v>
      </c>
      <c r="G5130" s="47">
        <f t="shared" si="295"/>
        <v>348</v>
      </c>
      <c r="H5130" s="50">
        <v>348</v>
      </c>
    </row>
    <row r="5131" spans="1:8" ht="12.75">
      <c r="A5131" s="67" t="s">
        <v>544</v>
      </c>
      <c r="B5131" s="7" t="s">
        <v>1353</v>
      </c>
      <c r="C5131" s="8">
        <v>325000</v>
      </c>
      <c r="D5131" s="41"/>
      <c r="E5131" s="9"/>
      <c r="F5131" s="46" t="str">
        <f t="shared" si="294"/>
        <v> </v>
      </c>
      <c r="G5131" s="47" t="str">
        <f t="shared" si="295"/>
        <v> </v>
      </c>
      <c r="H5131" s="50"/>
    </row>
    <row r="5132" spans="1:8" ht="12.75">
      <c r="A5132" s="67"/>
      <c r="B5132" s="7" t="s">
        <v>1382</v>
      </c>
      <c r="C5132" s="8"/>
      <c r="D5132" s="41">
        <v>325000</v>
      </c>
      <c r="E5132" s="9">
        <v>245615.21</v>
      </c>
      <c r="F5132" s="46" t="str">
        <f t="shared" si="294"/>
        <v> </v>
      </c>
      <c r="G5132" s="47">
        <f t="shared" si="295"/>
        <v>79384.79000000001</v>
      </c>
      <c r="H5132" s="50">
        <v>79384.79</v>
      </c>
    </row>
    <row r="5133" spans="1:8" ht="12.75">
      <c r="A5133" s="67" t="s">
        <v>578</v>
      </c>
      <c r="B5133" s="7" t="s">
        <v>560</v>
      </c>
      <c r="C5133" s="8">
        <v>200000</v>
      </c>
      <c r="D5133" s="41">
        <v>200000</v>
      </c>
      <c r="E5133" s="9">
        <v>133465.42</v>
      </c>
      <c r="F5133" s="46" t="str">
        <f t="shared" si="294"/>
        <v> </v>
      </c>
      <c r="G5133" s="47">
        <f t="shared" si="295"/>
        <v>66534.57999999999</v>
      </c>
      <c r="H5133" s="50">
        <v>66534.58</v>
      </c>
    </row>
    <row r="5134" spans="1:8" ht="12.75">
      <c r="A5134" s="67" t="s">
        <v>545</v>
      </c>
      <c r="B5134" s="7" t="s">
        <v>561</v>
      </c>
      <c r="C5134" s="8">
        <v>500000</v>
      </c>
      <c r="D5134" s="41">
        <v>540000</v>
      </c>
      <c r="E5134" s="9">
        <v>526189.5</v>
      </c>
      <c r="F5134" s="46" t="str">
        <f t="shared" si="294"/>
        <v> </v>
      </c>
      <c r="G5134" s="47">
        <f t="shared" si="295"/>
        <v>13810.5</v>
      </c>
      <c r="H5134" s="50">
        <v>13810.5</v>
      </c>
    </row>
    <row r="5135" spans="1:8" ht="12.75">
      <c r="A5135" s="67" t="s">
        <v>546</v>
      </c>
      <c r="B5135" s="7" t="s">
        <v>562</v>
      </c>
      <c r="C5135" s="8">
        <v>520000</v>
      </c>
      <c r="D5135" s="41">
        <v>520000</v>
      </c>
      <c r="E5135" s="9">
        <v>361899.72</v>
      </c>
      <c r="F5135" s="46" t="str">
        <f t="shared" si="294"/>
        <v> </v>
      </c>
      <c r="G5135" s="47">
        <f t="shared" si="295"/>
        <v>158100.28000000003</v>
      </c>
      <c r="H5135" s="50">
        <v>158100.28</v>
      </c>
    </row>
    <row r="5136" spans="1:8" ht="12.75">
      <c r="A5136" s="67" t="s">
        <v>548</v>
      </c>
      <c r="B5136" s="7" t="s">
        <v>564</v>
      </c>
      <c r="C5136" s="8">
        <v>600000</v>
      </c>
      <c r="D5136" s="41">
        <v>650000</v>
      </c>
      <c r="E5136" s="9">
        <v>626174.98</v>
      </c>
      <c r="F5136" s="46" t="str">
        <f t="shared" si="294"/>
        <v> </v>
      </c>
      <c r="G5136" s="47">
        <f t="shared" si="295"/>
        <v>23825.02000000002</v>
      </c>
      <c r="H5136" s="50">
        <v>23825.02</v>
      </c>
    </row>
    <row r="5137" spans="1:8" ht="12.75">
      <c r="A5137" s="67" t="s">
        <v>549</v>
      </c>
      <c r="B5137" s="7" t="s">
        <v>565</v>
      </c>
      <c r="C5137" s="8">
        <v>60000</v>
      </c>
      <c r="D5137" s="41">
        <v>65000</v>
      </c>
      <c r="E5137" s="9">
        <v>64402.5</v>
      </c>
      <c r="F5137" s="46" t="str">
        <f t="shared" si="294"/>
        <v> </v>
      </c>
      <c r="G5137" s="47">
        <f t="shared" si="295"/>
        <v>597.5</v>
      </c>
      <c r="H5137" s="50">
        <v>597.5</v>
      </c>
    </row>
    <row r="5138" spans="1:8" ht="12.75">
      <c r="A5138" s="67" t="s">
        <v>552</v>
      </c>
      <c r="B5138" s="7" t="s">
        <v>582</v>
      </c>
      <c r="C5138" s="8">
        <v>50000</v>
      </c>
      <c r="D5138" s="41">
        <v>50000</v>
      </c>
      <c r="E5138" s="9">
        <v>49661.5</v>
      </c>
      <c r="F5138" s="46" t="str">
        <f t="shared" si="294"/>
        <v> </v>
      </c>
      <c r="G5138" s="47">
        <f t="shared" si="295"/>
        <v>338.5</v>
      </c>
      <c r="H5138" s="50">
        <v>338.5</v>
      </c>
    </row>
    <row r="5139" spans="1:8" ht="12.75">
      <c r="A5139" s="67" t="s">
        <v>553</v>
      </c>
      <c r="B5139" s="7" t="s">
        <v>568</v>
      </c>
      <c r="C5139" s="8">
        <v>300000</v>
      </c>
      <c r="D5139" s="41">
        <v>600000</v>
      </c>
      <c r="E5139" s="9">
        <v>587976.95</v>
      </c>
      <c r="F5139" s="46" t="str">
        <f t="shared" si="294"/>
        <v> </v>
      </c>
      <c r="G5139" s="47">
        <f t="shared" si="295"/>
        <v>12023.050000000047</v>
      </c>
      <c r="H5139" s="50">
        <v>12023.05</v>
      </c>
    </row>
    <row r="5140" spans="1:8" ht="12.75">
      <c r="A5140" s="67" t="s">
        <v>1327</v>
      </c>
      <c r="B5140" s="7" t="s">
        <v>1347</v>
      </c>
      <c r="C5140" s="8">
        <v>2000000</v>
      </c>
      <c r="D5140" s="41">
        <v>2100000</v>
      </c>
      <c r="E5140" s="9">
        <v>5179302.59</v>
      </c>
      <c r="F5140" s="46">
        <f t="shared" si="294"/>
        <v>3079302.59</v>
      </c>
      <c r="G5140" s="47" t="str">
        <f t="shared" si="295"/>
        <v> </v>
      </c>
      <c r="H5140" s="50">
        <v>-3079302.59</v>
      </c>
    </row>
    <row r="5141" spans="1:8" ht="12.75">
      <c r="A5141" s="67" t="s">
        <v>1438</v>
      </c>
      <c r="B5141" s="7" t="s">
        <v>1443</v>
      </c>
      <c r="C5141" s="8">
        <v>800000</v>
      </c>
      <c r="D5141" s="41">
        <v>800000</v>
      </c>
      <c r="E5141" s="9">
        <v>462506.4</v>
      </c>
      <c r="F5141" s="46" t="str">
        <f t="shared" si="294"/>
        <v> </v>
      </c>
      <c r="G5141" s="47">
        <f t="shared" si="295"/>
        <v>337493.6</v>
      </c>
      <c r="H5141" s="50">
        <v>337493.6</v>
      </c>
    </row>
    <row r="5142" spans="1:8" ht="12.75">
      <c r="A5142" s="67" t="s">
        <v>1439</v>
      </c>
      <c r="B5142" s="7" t="s">
        <v>1445</v>
      </c>
      <c r="C5142" s="8">
        <v>800000</v>
      </c>
      <c r="D5142" s="41"/>
      <c r="E5142" s="9"/>
      <c r="F5142" s="46" t="str">
        <f t="shared" si="294"/>
        <v> </v>
      </c>
      <c r="G5142" s="47" t="str">
        <f t="shared" si="295"/>
        <v> </v>
      </c>
      <c r="H5142" s="50"/>
    </row>
    <row r="5143" spans="1:8" ht="12.75">
      <c r="A5143" s="67"/>
      <c r="B5143" s="7" t="s">
        <v>1444</v>
      </c>
      <c r="C5143" s="8"/>
      <c r="D5143" s="41">
        <v>0</v>
      </c>
      <c r="E5143" s="9">
        <v>0</v>
      </c>
      <c r="F5143" s="46" t="str">
        <f t="shared" si="294"/>
        <v> </v>
      </c>
      <c r="G5143" s="47" t="str">
        <f t="shared" si="295"/>
        <v> </v>
      </c>
      <c r="H5143" s="50">
        <v>0</v>
      </c>
    </row>
    <row r="5144" spans="1:8" ht="12.75">
      <c r="A5144" s="67" t="s">
        <v>1440</v>
      </c>
      <c r="B5144" s="7" t="s">
        <v>211</v>
      </c>
      <c r="C5144" s="8">
        <v>0</v>
      </c>
      <c r="D5144" s="41"/>
      <c r="E5144" s="9"/>
      <c r="F5144" s="46" t="str">
        <f t="shared" si="294"/>
        <v> </v>
      </c>
      <c r="G5144" s="47" t="str">
        <f t="shared" si="295"/>
        <v> </v>
      </c>
      <c r="H5144" s="50"/>
    </row>
    <row r="5145" spans="1:8" ht="12.75">
      <c r="A5145" s="67"/>
      <c r="B5145" s="7" t="s">
        <v>212</v>
      </c>
      <c r="C5145" s="8"/>
      <c r="D5145" s="41">
        <v>968000</v>
      </c>
      <c r="E5145" s="9">
        <v>964303.81</v>
      </c>
      <c r="F5145" s="46" t="str">
        <f t="shared" si="294"/>
        <v> </v>
      </c>
      <c r="G5145" s="47">
        <f t="shared" si="295"/>
        <v>3696.189999999944</v>
      </c>
      <c r="H5145" s="50">
        <v>3706.19</v>
      </c>
    </row>
    <row r="5146" spans="1:8" ht="12.75">
      <c r="A5146" s="67" t="s">
        <v>592</v>
      </c>
      <c r="B5146" s="7" t="s">
        <v>848</v>
      </c>
      <c r="C5146" s="8">
        <v>515000</v>
      </c>
      <c r="D5146" s="41"/>
      <c r="E5146" s="9"/>
      <c r="F5146" s="46" t="str">
        <f t="shared" si="294"/>
        <v> </v>
      </c>
      <c r="G5146" s="47" t="str">
        <f t="shared" si="295"/>
        <v> </v>
      </c>
      <c r="H5146" s="50"/>
    </row>
    <row r="5147" spans="1:8" ht="12.75">
      <c r="A5147" s="66"/>
      <c r="B5147" s="7" t="s">
        <v>859</v>
      </c>
      <c r="C5147" s="8"/>
      <c r="D5147" s="41">
        <v>840000</v>
      </c>
      <c r="E5147" s="9">
        <v>814165.04</v>
      </c>
      <c r="F5147" s="46" t="str">
        <f t="shared" si="294"/>
        <v> </v>
      </c>
      <c r="G5147" s="47">
        <f t="shared" si="295"/>
        <v>25834.959999999963</v>
      </c>
      <c r="H5147" s="50">
        <v>25834.96</v>
      </c>
    </row>
    <row r="5148" spans="1:9" ht="12.75">
      <c r="A5148" s="66"/>
      <c r="B5148" s="14" t="s">
        <v>1299</v>
      </c>
      <c r="C5148" s="8">
        <v>65470000</v>
      </c>
      <c r="D5148" s="44">
        <f>SUM(D5119:D5147)</f>
        <v>66403000</v>
      </c>
      <c r="E5148" s="22">
        <f>SUM(E5119:E5147)</f>
        <v>67875638.55</v>
      </c>
      <c r="F5148" s="22">
        <f>SUM(F5119:F5147)</f>
        <v>3079302.59</v>
      </c>
      <c r="G5148" s="61">
        <f>SUM(G5119:G5147)</f>
        <v>1606664.039999999</v>
      </c>
      <c r="H5148" s="73">
        <f>SUM(H5119:H5147)</f>
        <v>-1472628.5499999998</v>
      </c>
      <c r="I5148" s="9">
        <v>67875638.55</v>
      </c>
    </row>
    <row r="5149" spans="1:8" ht="12.75">
      <c r="A5149" s="66"/>
      <c r="B5149" s="14"/>
      <c r="C5149" s="8"/>
      <c r="D5149" s="41"/>
      <c r="E5149" s="9"/>
      <c r="F5149" s="9"/>
      <c r="G5149" s="78"/>
      <c r="H5149" s="50"/>
    </row>
    <row r="5150" spans="1:8" ht="12.75">
      <c r="A5150" s="66"/>
      <c r="B5150" s="17" t="s">
        <v>1234</v>
      </c>
      <c r="C5150" s="8"/>
      <c r="D5150" s="41"/>
      <c r="E5150" s="9"/>
      <c r="F5150" s="9"/>
      <c r="G5150" s="78"/>
      <c r="H5150" s="50"/>
    </row>
    <row r="5151" spans="1:8" ht="12.75">
      <c r="A5151" s="66"/>
      <c r="B5151" s="7"/>
      <c r="C5151" s="8"/>
      <c r="D5151" s="41"/>
      <c r="E5151" s="9"/>
      <c r="F5151" s="9"/>
      <c r="G5151" s="78"/>
      <c r="H5151" s="50"/>
    </row>
    <row r="5152" spans="1:8" ht="12.75">
      <c r="A5152" s="66"/>
      <c r="B5152" s="17" t="s">
        <v>1263</v>
      </c>
      <c r="C5152" s="8"/>
      <c r="D5152" s="41"/>
      <c r="E5152" s="9"/>
      <c r="F5152" s="9"/>
      <c r="G5152" s="78"/>
      <c r="H5152" s="50"/>
    </row>
    <row r="5153" spans="1:8" ht="12.75">
      <c r="A5153" s="66" t="s">
        <v>904</v>
      </c>
      <c r="B5153" s="7" t="s">
        <v>534</v>
      </c>
      <c r="C5153" s="8">
        <v>1516000</v>
      </c>
      <c r="D5153" s="41">
        <v>1003000</v>
      </c>
      <c r="E5153" s="9">
        <v>947329.89</v>
      </c>
      <c r="F5153" s="46" t="str">
        <f>IF(E5153&gt;D5153,E5153-D5153," ")</f>
        <v> </v>
      </c>
      <c r="G5153" s="47">
        <f>IF(D5153&gt;E5153,D5153-E5153," ")</f>
        <v>55670.109999999986</v>
      </c>
      <c r="H5153" s="50">
        <v>55670.11</v>
      </c>
    </row>
    <row r="5154" spans="1:8" ht="12.75">
      <c r="A5154" s="66"/>
      <c r="B5154" s="15" t="s">
        <v>601</v>
      </c>
      <c r="C5154" s="8"/>
      <c r="D5154" s="44">
        <f>SUM(D5153)</f>
        <v>1003000</v>
      </c>
      <c r="E5154" s="22">
        <f>SUM(E5153)</f>
        <v>947329.89</v>
      </c>
      <c r="F5154" s="22"/>
      <c r="G5154" s="61">
        <f>SUM(G5153)</f>
        <v>55670.109999999986</v>
      </c>
      <c r="H5154" s="50">
        <f>SUM(H5153)</f>
        <v>55670.11</v>
      </c>
    </row>
    <row r="5155" spans="2:8" ht="12.75">
      <c r="B5155" s="3"/>
      <c r="C5155" s="1"/>
      <c r="D5155" s="45"/>
      <c r="E5155" s="4"/>
      <c r="F5155" s="4"/>
      <c r="G5155" s="4"/>
      <c r="H5155" s="50"/>
    </row>
    <row r="5156" spans="1:8" ht="12.75">
      <c r="A5156" s="66"/>
      <c r="B5156" s="7"/>
      <c r="C5156" s="8"/>
      <c r="D5156" s="41"/>
      <c r="E5156" s="9"/>
      <c r="F5156" s="9"/>
      <c r="G5156" s="78"/>
      <c r="H5156" s="50"/>
    </row>
    <row r="5157" spans="1:8" ht="12.75">
      <c r="A5157" s="66"/>
      <c r="B5157" s="17" t="s">
        <v>1231</v>
      </c>
      <c r="C5157" s="8"/>
      <c r="D5157" s="41"/>
      <c r="E5157" s="9"/>
      <c r="F5157" s="9"/>
      <c r="G5157" s="78"/>
      <c r="H5157" s="50"/>
    </row>
    <row r="5158" spans="1:8" ht="12.75">
      <c r="A5158" s="66"/>
      <c r="B5158" s="17" t="s">
        <v>1232</v>
      </c>
      <c r="C5158" s="8"/>
      <c r="D5158" s="41"/>
      <c r="E5158" s="9"/>
      <c r="F5158" s="9"/>
      <c r="G5158" s="78"/>
      <c r="H5158" s="50"/>
    </row>
    <row r="5159" spans="1:8" ht="12.75">
      <c r="A5159" s="66"/>
      <c r="B5159" s="17" t="s">
        <v>1654</v>
      </c>
      <c r="C5159" s="8"/>
      <c r="D5159" s="41"/>
      <c r="E5159" s="9"/>
      <c r="F5159" s="9"/>
      <c r="G5159" s="78"/>
      <c r="H5159" s="50"/>
    </row>
    <row r="5160" spans="1:8" ht="12.75">
      <c r="A5160" s="66"/>
      <c r="B5160" s="17"/>
      <c r="C5160" s="8"/>
      <c r="D5160" s="41"/>
      <c r="E5160" s="9"/>
      <c r="F5160" s="9"/>
      <c r="G5160" s="78"/>
      <c r="H5160" s="50"/>
    </row>
    <row r="5161" spans="1:8" ht="12.75">
      <c r="A5161" s="66"/>
      <c r="B5161" s="17" t="s">
        <v>1792</v>
      </c>
      <c r="C5161" s="8"/>
      <c r="D5161" s="41"/>
      <c r="E5161" s="9"/>
      <c r="F5161" s="9"/>
      <c r="G5161" s="78"/>
      <c r="H5161" s="50"/>
    </row>
    <row r="5162" spans="1:8" ht="12.75">
      <c r="A5162" s="66"/>
      <c r="B5162" s="17"/>
      <c r="C5162" s="8"/>
      <c r="D5162" s="41"/>
      <c r="E5162" s="9"/>
      <c r="F5162" s="9"/>
      <c r="G5162" s="78"/>
      <c r="H5162" s="50"/>
    </row>
    <row r="5163" spans="1:8" ht="12.75">
      <c r="A5163" s="66"/>
      <c r="B5163" s="15" t="s">
        <v>598</v>
      </c>
      <c r="C5163" s="8"/>
      <c r="D5163" s="41">
        <f>D5154</f>
        <v>1003000</v>
      </c>
      <c r="E5163" s="9">
        <f>E5154</f>
        <v>947329.89</v>
      </c>
      <c r="F5163" s="9"/>
      <c r="G5163" s="78">
        <f>G5154</f>
        <v>55670.109999999986</v>
      </c>
      <c r="H5163" s="50">
        <f>H5154</f>
        <v>55670.11</v>
      </c>
    </row>
    <row r="5164" spans="1:8" ht="12.75">
      <c r="A5164" s="66"/>
      <c r="B5164" s="17"/>
      <c r="C5164" s="8"/>
      <c r="D5164" s="41"/>
      <c r="E5164" s="9"/>
      <c r="F5164" s="9"/>
      <c r="G5164" s="78"/>
      <c r="H5164" s="50"/>
    </row>
    <row r="5165" spans="1:8" ht="12.75">
      <c r="A5165" s="66"/>
      <c r="B5165" s="17" t="s">
        <v>1264</v>
      </c>
      <c r="C5165" s="8"/>
      <c r="D5165" s="41"/>
      <c r="E5165" s="9"/>
      <c r="F5165" s="9"/>
      <c r="G5165" s="78"/>
      <c r="H5165" s="50"/>
    </row>
    <row r="5166" spans="1:8" ht="12.75">
      <c r="A5166" s="66" t="s">
        <v>905</v>
      </c>
      <c r="B5166" s="7" t="s">
        <v>554</v>
      </c>
      <c r="C5166" s="8">
        <v>10</v>
      </c>
      <c r="D5166" s="41">
        <v>10</v>
      </c>
      <c r="E5166" s="9">
        <v>0</v>
      </c>
      <c r="F5166" s="46" t="str">
        <f aca="true" t="shared" si="296" ref="F5166:F5182">IF(E5166&gt;D5166,E5166-D5166," ")</f>
        <v> </v>
      </c>
      <c r="G5166" s="47">
        <f aca="true" t="shared" si="297" ref="G5166:G5182">IF(D5166&gt;E5166,D5166-E5166," ")</f>
        <v>10</v>
      </c>
      <c r="H5166" s="50">
        <v>10</v>
      </c>
    </row>
    <row r="5167" spans="1:8" ht="12.75">
      <c r="A5167" s="67" t="s">
        <v>536</v>
      </c>
      <c r="B5167" s="7" t="s">
        <v>555</v>
      </c>
      <c r="C5167" s="8">
        <v>124990</v>
      </c>
      <c r="D5167" s="41">
        <v>124990</v>
      </c>
      <c r="E5167" s="9">
        <v>56198.32</v>
      </c>
      <c r="F5167" s="46" t="str">
        <f t="shared" si="296"/>
        <v> </v>
      </c>
      <c r="G5167" s="47">
        <f t="shared" si="297"/>
        <v>68791.68</v>
      </c>
      <c r="H5167" s="50">
        <v>68791.68</v>
      </c>
    </row>
    <row r="5168" spans="1:8" ht="12.75">
      <c r="A5168" s="67" t="s">
        <v>538</v>
      </c>
      <c r="B5168" s="7" t="s">
        <v>579</v>
      </c>
      <c r="C5168" s="8">
        <v>2000</v>
      </c>
      <c r="D5168" s="41">
        <v>2000</v>
      </c>
      <c r="E5168" s="9">
        <v>2000</v>
      </c>
      <c r="F5168" s="46" t="str">
        <f t="shared" si="296"/>
        <v> </v>
      </c>
      <c r="G5168" s="47" t="str">
        <f t="shared" si="297"/>
        <v> </v>
      </c>
      <c r="H5168" s="50">
        <v>0</v>
      </c>
    </row>
    <row r="5169" spans="1:8" ht="12.75">
      <c r="A5169" s="67" t="s">
        <v>1370</v>
      </c>
      <c r="B5169" s="7" t="s">
        <v>1381</v>
      </c>
      <c r="C5169" s="8">
        <v>108000</v>
      </c>
      <c r="D5169" s="41"/>
      <c r="E5169" s="9"/>
      <c r="F5169" s="46" t="str">
        <f t="shared" si="296"/>
        <v> </v>
      </c>
      <c r="G5169" s="47" t="str">
        <f t="shared" si="297"/>
        <v> </v>
      </c>
      <c r="H5169" s="50"/>
    </row>
    <row r="5170" spans="1:8" ht="12.75">
      <c r="A5170" s="67"/>
      <c r="B5170" s="7" t="s">
        <v>1380</v>
      </c>
      <c r="C5170" s="8"/>
      <c r="D5170" s="41">
        <v>43000</v>
      </c>
      <c r="E5170" s="9">
        <v>42300</v>
      </c>
      <c r="F5170" s="46" t="str">
        <f t="shared" si="296"/>
        <v> </v>
      </c>
      <c r="G5170" s="47">
        <f t="shared" si="297"/>
        <v>700</v>
      </c>
      <c r="H5170" s="50">
        <v>700</v>
      </c>
    </row>
    <row r="5171" spans="1:8" ht="12.75">
      <c r="A5171" s="67" t="s">
        <v>539</v>
      </c>
      <c r="B5171" s="7" t="s">
        <v>556</v>
      </c>
      <c r="C5171" s="8">
        <v>10000</v>
      </c>
      <c r="D5171" s="41">
        <v>10000</v>
      </c>
      <c r="E5171" s="9">
        <v>5021.61</v>
      </c>
      <c r="F5171" s="46" t="str">
        <f t="shared" si="296"/>
        <v> </v>
      </c>
      <c r="G5171" s="47">
        <f t="shared" si="297"/>
        <v>4978.39</v>
      </c>
      <c r="H5171" s="50">
        <v>4978.39</v>
      </c>
    </row>
    <row r="5172" spans="1:8" ht="12.75">
      <c r="A5172" s="67" t="s">
        <v>540</v>
      </c>
      <c r="B5172" s="7" t="s">
        <v>557</v>
      </c>
      <c r="C5172" s="8">
        <v>30000</v>
      </c>
      <c r="D5172" s="41">
        <v>30000</v>
      </c>
      <c r="E5172" s="9">
        <v>7296.5</v>
      </c>
      <c r="F5172" s="46" t="str">
        <f t="shared" si="296"/>
        <v> </v>
      </c>
      <c r="G5172" s="47">
        <f t="shared" si="297"/>
        <v>22703.5</v>
      </c>
      <c r="H5172" s="50">
        <v>22703.5</v>
      </c>
    </row>
    <row r="5173" spans="1:8" ht="12.75">
      <c r="A5173" s="67" t="s">
        <v>541</v>
      </c>
      <c r="B5173" s="7" t="s">
        <v>558</v>
      </c>
      <c r="C5173" s="8">
        <v>50000</v>
      </c>
      <c r="D5173" s="41">
        <v>50000</v>
      </c>
      <c r="E5173" s="9">
        <v>10020.94</v>
      </c>
      <c r="F5173" s="46" t="str">
        <f t="shared" si="296"/>
        <v> </v>
      </c>
      <c r="G5173" s="47">
        <f t="shared" si="297"/>
        <v>39979.06</v>
      </c>
      <c r="H5173" s="50">
        <v>39979.06</v>
      </c>
    </row>
    <row r="5174" spans="1:8" ht="12.75">
      <c r="A5174" s="67" t="s">
        <v>577</v>
      </c>
      <c r="B5174" s="7" t="s">
        <v>580</v>
      </c>
      <c r="C5174" s="8">
        <v>270000</v>
      </c>
      <c r="D5174" s="41">
        <v>145000</v>
      </c>
      <c r="E5174" s="9">
        <v>133170</v>
      </c>
      <c r="F5174" s="46" t="str">
        <f t="shared" si="296"/>
        <v> </v>
      </c>
      <c r="G5174" s="47">
        <f t="shared" si="297"/>
        <v>11830</v>
      </c>
      <c r="H5174" s="50">
        <v>11830</v>
      </c>
    </row>
    <row r="5175" spans="1:8" ht="12.75">
      <c r="A5175" s="67" t="s">
        <v>542</v>
      </c>
      <c r="B5175" s="7" t="s">
        <v>581</v>
      </c>
      <c r="C5175" s="8">
        <v>45000</v>
      </c>
      <c r="D5175" s="41">
        <v>45000</v>
      </c>
      <c r="E5175" s="9">
        <v>15022.91</v>
      </c>
      <c r="F5175" s="46" t="str">
        <f t="shared" si="296"/>
        <v> </v>
      </c>
      <c r="G5175" s="47">
        <f t="shared" si="297"/>
        <v>29977.09</v>
      </c>
      <c r="H5175" s="50">
        <v>29977.09</v>
      </c>
    </row>
    <row r="5176" spans="1:8" ht="12.75">
      <c r="A5176" s="67" t="s">
        <v>543</v>
      </c>
      <c r="B5176" s="7" t="s">
        <v>559</v>
      </c>
      <c r="C5176" s="8">
        <v>10</v>
      </c>
      <c r="D5176" s="41">
        <v>10</v>
      </c>
      <c r="E5176" s="9">
        <v>0</v>
      </c>
      <c r="F5176" s="46" t="str">
        <f t="shared" si="296"/>
        <v> </v>
      </c>
      <c r="G5176" s="47">
        <f t="shared" si="297"/>
        <v>10</v>
      </c>
      <c r="H5176" s="50">
        <v>10</v>
      </c>
    </row>
    <row r="5177" spans="1:8" ht="12.75">
      <c r="A5177" s="67" t="s">
        <v>545</v>
      </c>
      <c r="B5177" s="7" t="s">
        <v>561</v>
      </c>
      <c r="C5177" s="8">
        <v>20000</v>
      </c>
      <c r="D5177" s="41">
        <v>20000</v>
      </c>
      <c r="E5177" s="9">
        <v>0</v>
      </c>
      <c r="F5177" s="46" t="str">
        <f t="shared" si="296"/>
        <v> </v>
      </c>
      <c r="G5177" s="47">
        <f t="shared" si="297"/>
        <v>20000</v>
      </c>
      <c r="H5177" s="50">
        <v>20000</v>
      </c>
    </row>
    <row r="5178" spans="1:8" ht="12.75">
      <c r="A5178" s="67" t="s">
        <v>546</v>
      </c>
      <c r="B5178" s="7" t="s">
        <v>562</v>
      </c>
      <c r="C5178" s="8">
        <v>60000</v>
      </c>
      <c r="D5178" s="41">
        <v>20000</v>
      </c>
      <c r="E5178" s="9">
        <v>16359</v>
      </c>
      <c r="F5178" s="46" t="str">
        <f t="shared" si="296"/>
        <v> </v>
      </c>
      <c r="G5178" s="47">
        <f t="shared" si="297"/>
        <v>3641</v>
      </c>
      <c r="H5178" s="50">
        <v>3641</v>
      </c>
    </row>
    <row r="5179" spans="1:8" ht="12.75">
      <c r="A5179" s="67" t="s">
        <v>548</v>
      </c>
      <c r="B5179" s="7" t="s">
        <v>564</v>
      </c>
      <c r="C5179" s="8">
        <v>30000</v>
      </c>
      <c r="D5179" s="41">
        <v>10000</v>
      </c>
      <c r="E5179" s="9">
        <v>335</v>
      </c>
      <c r="F5179" s="46" t="str">
        <f t="shared" si="296"/>
        <v> </v>
      </c>
      <c r="G5179" s="47">
        <f t="shared" si="297"/>
        <v>9665</v>
      </c>
      <c r="H5179" s="50">
        <v>9665</v>
      </c>
    </row>
    <row r="5180" spans="1:8" ht="12.75">
      <c r="A5180" s="67" t="s">
        <v>549</v>
      </c>
      <c r="B5180" s="7" t="s">
        <v>565</v>
      </c>
      <c r="C5180" s="8">
        <v>6000</v>
      </c>
      <c r="D5180" s="41">
        <v>6000</v>
      </c>
      <c r="E5180" s="9">
        <v>3303.5</v>
      </c>
      <c r="F5180" s="46" t="str">
        <f t="shared" si="296"/>
        <v> </v>
      </c>
      <c r="G5180" s="47">
        <f t="shared" si="297"/>
        <v>2696.5</v>
      </c>
      <c r="H5180" s="50">
        <v>2696.5</v>
      </c>
    </row>
    <row r="5181" spans="1:8" ht="12.75">
      <c r="A5181" s="67" t="s">
        <v>552</v>
      </c>
      <c r="B5181" s="7" t="s">
        <v>582</v>
      </c>
      <c r="C5181" s="8">
        <v>4000</v>
      </c>
      <c r="D5181" s="41">
        <v>4000</v>
      </c>
      <c r="E5181" s="9">
        <v>779.75</v>
      </c>
      <c r="F5181" s="46" t="str">
        <f t="shared" si="296"/>
        <v> </v>
      </c>
      <c r="G5181" s="47">
        <f t="shared" si="297"/>
        <v>3220.25</v>
      </c>
      <c r="H5181" s="50">
        <v>3220.25</v>
      </c>
    </row>
    <row r="5182" spans="1:8" ht="12.75">
      <c r="A5182" s="67" t="s">
        <v>553</v>
      </c>
      <c r="B5182" s="7" t="s">
        <v>568</v>
      </c>
      <c r="C5182" s="8">
        <v>23990</v>
      </c>
      <c r="D5182" s="41">
        <v>23990</v>
      </c>
      <c r="E5182" s="9">
        <v>0</v>
      </c>
      <c r="F5182" s="46" t="str">
        <f t="shared" si="296"/>
        <v> </v>
      </c>
      <c r="G5182" s="47">
        <f t="shared" si="297"/>
        <v>23990</v>
      </c>
      <c r="H5182" s="50">
        <v>23990</v>
      </c>
    </row>
    <row r="5183" spans="1:8" ht="12.75">
      <c r="A5183" s="66"/>
      <c r="B5183" s="7"/>
      <c r="C5183" s="8"/>
      <c r="D5183" s="41"/>
      <c r="E5183" s="9"/>
      <c r="F5183" s="9"/>
      <c r="G5183" s="78"/>
      <c r="H5183" s="50"/>
    </row>
    <row r="5184" spans="1:9" ht="12.75">
      <c r="A5184" s="66"/>
      <c r="B5184" s="14" t="s">
        <v>1235</v>
      </c>
      <c r="C5184" s="8">
        <v>2300000</v>
      </c>
      <c r="D5184" s="44">
        <f>SUM(D5163:D5183)</f>
        <v>1537000</v>
      </c>
      <c r="E5184" s="22">
        <f>SUM(E5163:E5183)</f>
        <v>1239137.42</v>
      </c>
      <c r="F5184" s="22"/>
      <c r="G5184" s="61">
        <f>SUM(G5163:G5183)</f>
        <v>297862.57999999996</v>
      </c>
      <c r="H5184" s="73">
        <f>SUM(H5163:H5183)</f>
        <v>297862.57999999996</v>
      </c>
      <c r="I5184" s="9">
        <v>1239137.42</v>
      </c>
    </row>
    <row r="5185" spans="1:8" ht="12.75">
      <c r="A5185" s="66"/>
      <c r="B5185" s="7"/>
      <c r="C5185" s="8"/>
      <c r="D5185" s="41"/>
      <c r="E5185" s="9"/>
      <c r="F5185" s="9"/>
      <c r="G5185" s="78"/>
      <c r="H5185" s="50"/>
    </row>
    <row r="5186" spans="1:8" ht="12.75">
      <c r="A5186" s="66"/>
      <c r="B5186" s="17" t="s">
        <v>1236</v>
      </c>
      <c r="C5186" s="8"/>
      <c r="D5186" s="41"/>
      <c r="E5186" s="9"/>
      <c r="F5186" s="9"/>
      <c r="G5186" s="78"/>
      <c r="H5186" s="50"/>
    </row>
    <row r="5187" spans="1:8" ht="12.75">
      <c r="A5187" s="66"/>
      <c r="B5187" s="17"/>
      <c r="C5187" s="8"/>
      <c r="D5187" s="41"/>
      <c r="E5187" s="9"/>
      <c r="F5187" s="9"/>
      <c r="G5187" s="78"/>
      <c r="H5187" s="50"/>
    </row>
    <row r="5188" spans="1:8" ht="12.75">
      <c r="A5188" s="66"/>
      <c r="B5188" s="17" t="s">
        <v>1263</v>
      </c>
      <c r="C5188" s="8"/>
      <c r="D5188" s="41"/>
      <c r="E5188" s="9"/>
      <c r="F5188" s="9"/>
      <c r="G5188" s="78"/>
      <c r="H5188" s="50"/>
    </row>
    <row r="5189" spans="1:8" ht="12.75">
      <c r="A5189" s="66" t="s">
        <v>906</v>
      </c>
      <c r="B5189" s="7" t="s">
        <v>534</v>
      </c>
      <c r="C5189" s="8">
        <v>852000</v>
      </c>
      <c r="D5189" s="41">
        <v>627000</v>
      </c>
      <c r="E5189" s="9">
        <v>310266.78</v>
      </c>
      <c r="F5189" s="46" t="str">
        <f>IF(E5189&gt;D5189,E5189-D5189," ")</f>
        <v> </v>
      </c>
      <c r="G5189" s="47">
        <f>IF(D5189&gt;E5189,D5189-E5189," ")</f>
        <v>316733.22</v>
      </c>
      <c r="H5189" s="50">
        <v>316733.22</v>
      </c>
    </row>
    <row r="5190" spans="1:8" ht="12.75">
      <c r="A5190" s="66"/>
      <c r="B5190" s="7"/>
      <c r="C5190" s="8"/>
      <c r="D5190" s="41"/>
      <c r="E5190" s="9"/>
      <c r="F5190" s="9"/>
      <c r="G5190" s="78"/>
      <c r="H5190" s="50"/>
    </row>
    <row r="5191" spans="1:8" ht="12.75">
      <c r="A5191" s="66"/>
      <c r="B5191" s="17" t="s">
        <v>1264</v>
      </c>
      <c r="C5191" s="8"/>
      <c r="D5191" s="41"/>
      <c r="E5191" s="9"/>
      <c r="F5191" s="9"/>
      <c r="G5191" s="78"/>
      <c r="H5191" s="50"/>
    </row>
    <row r="5192" spans="1:8" ht="12.75">
      <c r="A5192" s="66" t="s">
        <v>907</v>
      </c>
      <c r="B5192" s="7" t="s">
        <v>555</v>
      </c>
      <c r="C5192" s="8">
        <v>34000</v>
      </c>
      <c r="D5192" s="41">
        <v>34000</v>
      </c>
      <c r="E5192" s="9">
        <v>10800</v>
      </c>
      <c r="F5192" s="46" t="str">
        <f aca="true" t="shared" si="298" ref="F5192:F5202">IF(E5192&gt;D5192,E5192-D5192," ")</f>
        <v> </v>
      </c>
      <c r="G5192" s="47">
        <f aca="true" t="shared" si="299" ref="G5192:G5202">IF(D5192&gt;E5192,D5192-E5192," ")</f>
        <v>23200</v>
      </c>
      <c r="H5192" s="50">
        <v>23200</v>
      </c>
    </row>
    <row r="5193" spans="1:8" ht="12.75">
      <c r="A5193" s="67" t="s">
        <v>1370</v>
      </c>
      <c r="B5193" s="7" t="s">
        <v>1381</v>
      </c>
      <c r="C5193" s="8">
        <v>175000</v>
      </c>
      <c r="D5193" s="41"/>
      <c r="E5193" s="9"/>
      <c r="F5193" s="46" t="str">
        <f t="shared" si="298"/>
        <v> </v>
      </c>
      <c r="G5193" s="47" t="str">
        <f t="shared" si="299"/>
        <v> </v>
      </c>
      <c r="H5193" s="50"/>
    </row>
    <row r="5194" spans="1:8" ht="12.75">
      <c r="A5194" s="67"/>
      <c r="B5194" s="7" t="s">
        <v>1380</v>
      </c>
      <c r="C5194" s="8"/>
      <c r="D5194" s="41">
        <v>225000</v>
      </c>
      <c r="E5194" s="9">
        <v>223725</v>
      </c>
      <c r="F5194" s="46" t="str">
        <f t="shared" si="298"/>
        <v> </v>
      </c>
      <c r="G5194" s="47">
        <f t="shared" si="299"/>
        <v>1275</v>
      </c>
      <c r="H5194" s="50">
        <v>1275</v>
      </c>
    </row>
    <row r="5195" spans="1:8" ht="12.75">
      <c r="A5195" s="67" t="s">
        <v>539</v>
      </c>
      <c r="B5195" s="7" t="s">
        <v>556</v>
      </c>
      <c r="C5195" s="8">
        <v>3000</v>
      </c>
      <c r="D5195" s="41">
        <v>8000</v>
      </c>
      <c r="E5195" s="9">
        <v>8000</v>
      </c>
      <c r="F5195" s="46" t="str">
        <f t="shared" si="298"/>
        <v> </v>
      </c>
      <c r="G5195" s="47" t="str">
        <f t="shared" si="299"/>
        <v> </v>
      </c>
      <c r="H5195" s="50">
        <v>0</v>
      </c>
    </row>
    <row r="5196" spans="1:8" ht="12.75">
      <c r="A5196" s="67" t="s">
        <v>540</v>
      </c>
      <c r="B5196" s="7" t="s">
        <v>557</v>
      </c>
      <c r="C5196" s="8">
        <v>50000</v>
      </c>
      <c r="D5196" s="41">
        <v>50000</v>
      </c>
      <c r="E5196" s="9">
        <v>32668.2</v>
      </c>
      <c r="F5196" s="46" t="str">
        <f t="shared" si="298"/>
        <v> </v>
      </c>
      <c r="G5196" s="47">
        <f t="shared" si="299"/>
        <v>17331.8</v>
      </c>
      <c r="H5196" s="50">
        <v>17331.8</v>
      </c>
    </row>
    <row r="5197" spans="1:8" ht="12.75">
      <c r="A5197" s="67" t="s">
        <v>541</v>
      </c>
      <c r="B5197" s="7" t="s">
        <v>558</v>
      </c>
      <c r="C5197" s="8">
        <v>24000</v>
      </c>
      <c r="D5197" s="41">
        <v>24000</v>
      </c>
      <c r="E5197" s="9">
        <v>19168</v>
      </c>
      <c r="F5197" s="46" t="str">
        <f t="shared" si="298"/>
        <v> </v>
      </c>
      <c r="G5197" s="47">
        <f t="shared" si="299"/>
        <v>4832</v>
      </c>
      <c r="H5197" s="50">
        <v>4832</v>
      </c>
    </row>
    <row r="5198" spans="1:8" ht="12.75">
      <c r="A5198" s="67" t="s">
        <v>577</v>
      </c>
      <c r="B5198" s="7" t="s">
        <v>580</v>
      </c>
      <c r="C5198" s="8">
        <v>65000</v>
      </c>
      <c r="D5198" s="41">
        <v>65000</v>
      </c>
      <c r="E5198" s="9">
        <v>64273.56</v>
      </c>
      <c r="F5198" s="46" t="str">
        <f t="shared" si="298"/>
        <v> </v>
      </c>
      <c r="G5198" s="47">
        <f t="shared" si="299"/>
        <v>726.4400000000023</v>
      </c>
      <c r="H5198" s="50">
        <v>726.44</v>
      </c>
    </row>
    <row r="5199" spans="1:8" ht="12.75">
      <c r="A5199" s="67" t="s">
        <v>543</v>
      </c>
      <c r="B5199" s="7" t="s">
        <v>559</v>
      </c>
      <c r="C5199" s="8">
        <v>35000</v>
      </c>
      <c r="D5199" s="41">
        <v>35000</v>
      </c>
      <c r="E5199" s="9">
        <v>948</v>
      </c>
      <c r="F5199" s="46" t="str">
        <f t="shared" si="298"/>
        <v> </v>
      </c>
      <c r="G5199" s="47">
        <f t="shared" si="299"/>
        <v>34052</v>
      </c>
      <c r="H5199" s="50">
        <v>34052</v>
      </c>
    </row>
    <row r="5200" spans="1:8" ht="12.75">
      <c r="A5200" s="67" t="s">
        <v>548</v>
      </c>
      <c r="B5200" s="7" t="s">
        <v>564</v>
      </c>
      <c r="C5200" s="8">
        <v>14000</v>
      </c>
      <c r="D5200" s="41">
        <v>14000</v>
      </c>
      <c r="E5200" s="9">
        <v>7570</v>
      </c>
      <c r="F5200" s="46" t="str">
        <f t="shared" si="298"/>
        <v> </v>
      </c>
      <c r="G5200" s="47">
        <f t="shared" si="299"/>
        <v>6430</v>
      </c>
      <c r="H5200" s="50">
        <v>6430</v>
      </c>
    </row>
    <row r="5201" spans="1:8" ht="12.75">
      <c r="A5201" s="67" t="s">
        <v>549</v>
      </c>
      <c r="B5201" s="7" t="s">
        <v>565</v>
      </c>
      <c r="C5201" s="8">
        <v>3000</v>
      </c>
      <c r="D5201" s="41">
        <v>3000</v>
      </c>
      <c r="E5201" s="9">
        <v>2970</v>
      </c>
      <c r="F5201" s="46" t="str">
        <f t="shared" si="298"/>
        <v> </v>
      </c>
      <c r="G5201" s="47">
        <f t="shared" si="299"/>
        <v>30</v>
      </c>
      <c r="H5201" s="50">
        <v>30</v>
      </c>
    </row>
    <row r="5202" spans="1:8" ht="12.75">
      <c r="A5202" s="67" t="s">
        <v>553</v>
      </c>
      <c r="B5202" s="7" t="s">
        <v>568</v>
      </c>
      <c r="C5202" s="8">
        <v>15000</v>
      </c>
      <c r="D5202" s="41">
        <v>15000</v>
      </c>
      <c r="E5202" s="9">
        <v>10422.5</v>
      </c>
      <c r="F5202" s="46" t="str">
        <f t="shared" si="298"/>
        <v> </v>
      </c>
      <c r="G5202" s="47">
        <f t="shared" si="299"/>
        <v>4577.5</v>
      </c>
      <c r="H5202" s="50">
        <v>4577.5</v>
      </c>
    </row>
    <row r="5203" spans="1:8" ht="12.75">
      <c r="A5203" s="66"/>
      <c r="B5203" s="7"/>
      <c r="C5203" s="8"/>
      <c r="D5203" s="41"/>
      <c r="E5203" s="9"/>
      <c r="F5203" s="9"/>
      <c r="G5203" s="78"/>
      <c r="H5203" s="50"/>
    </row>
    <row r="5204" spans="1:9" ht="12.75">
      <c r="A5204" s="66"/>
      <c r="B5204" s="14" t="s">
        <v>1435</v>
      </c>
      <c r="C5204" s="8">
        <v>1270000</v>
      </c>
      <c r="D5204" s="42"/>
      <c r="E5204" s="23"/>
      <c r="F5204" s="23"/>
      <c r="G5204" s="79"/>
      <c r="H5204" s="71"/>
      <c r="I5204" s="9">
        <v>690812.04</v>
      </c>
    </row>
    <row r="5205" spans="1:8" ht="12.75">
      <c r="A5205" s="66"/>
      <c r="B5205" s="14" t="s">
        <v>1237</v>
      </c>
      <c r="C5205" s="8"/>
      <c r="D5205" s="43">
        <f>SUM(D5189:D5203)</f>
        <v>1100000</v>
      </c>
      <c r="E5205" s="21">
        <f>SUM(E5189:E5203)</f>
        <v>690812.04</v>
      </c>
      <c r="F5205" s="21"/>
      <c r="G5205" s="80">
        <f>SUM(G5189:G5203)</f>
        <v>409187.95999999996</v>
      </c>
      <c r="H5205" s="72">
        <f>SUM(H5189:H5203)</f>
        <v>409187.95999999996</v>
      </c>
    </row>
    <row r="5206" spans="1:9" ht="12.75">
      <c r="A5206" s="66"/>
      <c r="B5206" s="14" t="s">
        <v>1238</v>
      </c>
      <c r="C5206" s="8">
        <v>69040000</v>
      </c>
      <c r="D5206" s="42"/>
      <c r="E5206" s="23"/>
      <c r="F5206" s="23"/>
      <c r="G5206" s="79"/>
      <c r="H5206" s="71"/>
      <c r="I5206" s="9">
        <v>69805588.01</v>
      </c>
    </row>
    <row r="5207" spans="1:8" ht="12.75">
      <c r="A5207" s="66"/>
      <c r="B5207" s="14" t="s">
        <v>1232</v>
      </c>
      <c r="C5207" s="8"/>
      <c r="D5207" s="41"/>
      <c r="E5207" s="9"/>
      <c r="F5207" s="9"/>
      <c r="G5207" s="78"/>
      <c r="H5207" s="50"/>
    </row>
    <row r="5208" spans="1:8" ht="12.75">
      <c r="A5208" s="66"/>
      <c r="B5208" s="14" t="s">
        <v>1233</v>
      </c>
      <c r="C5208" s="8"/>
      <c r="D5208" s="44">
        <f>D5148+D5184+D5205</f>
        <v>69040000</v>
      </c>
      <c r="E5208" s="22">
        <f>E5148+E5184+E5205</f>
        <v>69805588.01</v>
      </c>
      <c r="F5208" s="22">
        <f>F5148+F5184+F5205</f>
        <v>3079302.59</v>
      </c>
      <c r="G5208" s="61">
        <f>G5148+G5184+G5205</f>
        <v>2313714.579999999</v>
      </c>
      <c r="H5208" s="72">
        <f>H5148+H5184+H5205</f>
        <v>-765578.0099999998</v>
      </c>
    </row>
    <row r="5209" spans="2:8" ht="12.75">
      <c r="B5209" s="28" t="s">
        <v>460</v>
      </c>
      <c r="C5209" s="1"/>
      <c r="D5209" s="45"/>
      <c r="E5209" s="4"/>
      <c r="F5209" s="85">
        <f>IF(E5208&gt;D5208,E5208-D5208," ")</f>
        <v>765588.0100000054</v>
      </c>
      <c r="G5209" s="58" t="str">
        <f>IF(D5208&gt;E5208,D5208-E5208," ")</f>
        <v> </v>
      </c>
      <c r="H5209" s="50">
        <f>F5208-G5208</f>
        <v>765588.0100000007</v>
      </c>
    </row>
    <row r="5210" spans="2:8" ht="12.75">
      <c r="B5210" s="3"/>
      <c r="C5210" s="1"/>
      <c r="D5210" s="45"/>
      <c r="E5210" s="4"/>
      <c r="F5210" s="4"/>
      <c r="G5210" s="4"/>
      <c r="H5210" s="50"/>
    </row>
    <row r="5211" spans="2:8" ht="12.75">
      <c r="B5211" s="3"/>
      <c r="C5211" s="1"/>
      <c r="D5211" s="45"/>
      <c r="E5211" s="4"/>
      <c r="F5211" s="4"/>
      <c r="G5211" s="4"/>
      <c r="H5211" s="50"/>
    </row>
    <row r="5212" spans="2:8" ht="12.75">
      <c r="B5212" s="3"/>
      <c r="C5212" s="1"/>
      <c r="D5212" s="45"/>
      <c r="E5212" s="4"/>
      <c r="F5212" s="4"/>
      <c r="G5212" s="4"/>
      <c r="H5212" s="50"/>
    </row>
    <row r="5213" spans="1:8" ht="12.75">
      <c r="A5213" s="66"/>
      <c r="B5213" s="7"/>
      <c r="C5213" s="8"/>
      <c r="D5213" s="41"/>
      <c r="E5213" s="9"/>
      <c r="F5213" s="9"/>
      <c r="G5213" s="78"/>
      <c r="H5213" s="50"/>
    </row>
    <row r="5214" spans="1:8" ht="12.75">
      <c r="A5214" s="66"/>
      <c r="B5214" s="17" t="s">
        <v>1239</v>
      </c>
      <c r="C5214" s="8"/>
      <c r="D5214" s="41"/>
      <c r="E5214" s="9"/>
      <c r="F5214" s="9"/>
      <c r="G5214" s="78"/>
      <c r="H5214" s="50"/>
    </row>
    <row r="5215" spans="1:8" ht="12.75">
      <c r="A5215" s="66"/>
      <c r="B5215" s="17" t="s">
        <v>1406</v>
      </c>
      <c r="C5215" s="8"/>
      <c r="D5215" s="41"/>
      <c r="E5215" s="9"/>
      <c r="F5215" s="9"/>
      <c r="G5215" s="78"/>
      <c r="H5215" s="50"/>
    </row>
    <row r="5216" spans="1:8" ht="12.75">
      <c r="A5216" s="66"/>
      <c r="B5216" s="17" t="s">
        <v>1408</v>
      </c>
      <c r="C5216" s="8"/>
      <c r="D5216" s="41"/>
      <c r="E5216" s="9"/>
      <c r="F5216" s="9"/>
      <c r="G5216" s="78"/>
      <c r="H5216" s="50"/>
    </row>
    <row r="5217" spans="1:8" ht="12.75">
      <c r="A5217" s="66"/>
      <c r="B5217" s="17" t="s">
        <v>1407</v>
      </c>
      <c r="C5217" s="8"/>
      <c r="D5217" s="41"/>
      <c r="E5217" s="9"/>
      <c r="F5217" s="9"/>
      <c r="G5217" s="78"/>
      <c r="H5217" s="50"/>
    </row>
    <row r="5218" spans="1:8" ht="12.75">
      <c r="A5218" s="66"/>
      <c r="B5218" s="17"/>
      <c r="C5218" s="8"/>
      <c r="D5218" s="41"/>
      <c r="E5218" s="9"/>
      <c r="F5218" s="9"/>
      <c r="G5218" s="78"/>
      <c r="H5218" s="50"/>
    </row>
    <row r="5219" spans="1:8" ht="12.75">
      <c r="A5219" s="66"/>
      <c r="B5219" s="17" t="s">
        <v>1282</v>
      </c>
      <c r="C5219" s="8"/>
      <c r="D5219" s="41"/>
      <c r="E5219" s="9"/>
      <c r="F5219" s="9"/>
      <c r="G5219" s="78"/>
      <c r="H5219" s="50"/>
    </row>
    <row r="5220" spans="1:8" ht="12.75">
      <c r="A5220" s="66"/>
      <c r="B5220" s="7"/>
      <c r="C5220" s="8"/>
      <c r="D5220" s="41"/>
      <c r="E5220" s="9"/>
      <c r="F5220" s="9"/>
      <c r="G5220" s="78"/>
      <c r="H5220" s="50"/>
    </row>
    <row r="5221" spans="1:8" ht="12.75">
      <c r="A5221" s="66"/>
      <c r="B5221" s="17" t="s">
        <v>1263</v>
      </c>
      <c r="C5221" s="8"/>
      <c r="D5221" s="41"/>
      <c r="E5221" s="9"/>
      <c r="F5221" s="9"/>
      <c r="G5221" s="78"/>
      <c r="H5221" s="50"/>
    </row>
    <row r="5222" spans="1:8" ht="12.75">
      <c r="A5222" s="66" t="s">
        <v>1409</v>
      </c>
      <c r="B5222" s="7" t="s">
        <v>534</v>
      </c>
      <c r="C5222" s="8">
        <v>9300000</v>
      </c>
      <c r="D5222" s="41">
        <v>9254700</v>
      </c>
      <c r="E5222" s="9">
        <v>9207464.77</v>
      </c>
      <c r="F5222" s="46" t="str">
        <f>IF(E5222&gt;D5222,E5222-D5222," ")</f>
        <v> </v>
      </c>
      <c r="G5222" s="47">
        <f>IF(D5222&gt;E5222,D5222-E5222," ")</f>
        <v>47235.23000000045</v>
      </c>
      <c r="H5222" s="50">
        <v>47235.23</v>
      </c>
    </row>
    <row r="5223" spans="1:8" ht="12.75">
      <c r="A5223" s="66"/>
      <c r="B5223" s="7"/>
      <c r="C5223" s="8"/>
      <c r="D5223" s="41"/>
      <c r="E5223" s="9"/>
      <c r="F5223" s="9"/>
      <c r="G5223" s="78"/>
      <c r="H5223" s="50"/>
    </row>
    <row r="5224" spans="1:8" ht="12.75">
      <c r="A5224" s="66"/>
      <c r="B5224" s="17" t="s">
        <v>1264</v>
      </c>
      <c r="C5224" s="8"/>
      <c r="D5224" s="41"/>
      <c r="E5224" s="9"/>
      <c r="F5224" s="9"/>
      <c r="G5224" s="78"/>
      <c r="H5224" s="50"/>
    </row>
    <row r="5225" spans="1:8" ht="12.75">
      <c r="A5225" s="66" t="s">
        <v>1410</v>
      </c>
      <c r="B5225" s="7" t="s">
        <v>554</v>
      </c>
      <c r="C5225" s="8">
        <v>90000</v>
      </c>
      <c r="D5225" s="41">
        <v>98000</v>
      </c>
      <c r="E5225" s="9">
        <v>96005</v>
      </c>
      <c r="F5225" s="46" t="str">
        <f aca="true" t="shared" si="300" ref="F5225:F5250">IF(E5225&gt;D5225,E5225-D5225," ")</f>
        <v> </v>
      </c>
      <c r="G5225" s="47">
        <f aca="true" t="shared" si="301" ref="G5225:G5250">IF(D5225&gt;E5225,D5225-E5225," ")</f>
        <v>1995</v>
      </c>
      <c r="H5225" s="50">
        <v>1995</v>
      </c>
    </row>
    <row r="5226" spans="1:8" ht="12.75">
      <c r="A5226" s="67" t="s">
        <v>536</v>
      </c>
      <c r="B5226" s="7" t="s">
        <v>555</v>
      </c>
      <c r="C5226" s="8">
        <v>900000</v>
      </c>
      <c r="D5226" s="41">
        <v>1035300</v>
      </c>
      <c r="E5226" s="9">
        <v>1035234.07</v>
      </c>
      <c r="F5226" s="46" t="str">
        <f t="shared" si="300"/>
        <v> </v>
      </c>
      <c r="G5226" s="47">
        <f t="shared" si="301"/>
        <v>65.93000000005122</v>
      </c>
      <c r="H5226" s="50">
        <v>65.93</v>
      </c>
    </row>
    <row r="5227" spans="1:8" ht="12.75">
      <c r="A5227" s="67" t="s">
        <v>538</v>
      </c>
      <c r="B5227" s="7" t="s">
        <v>579</v>
      </c>
      <c r="C5227" s="8">
        <v>5000</v>
      </c>
      <c r="D5227" s="41">
        <v>5000</v>
      </c>
      <c r="E5227" s="9">
        <v>5000</v>
      </c>
      <c r="F5227" s="46" t="str">
        <f t="shared" si="300"/>
        <v> </v>
      </c>
      <c r="G5227" s="47" t="str">
        <f t="shared" si="301"/>
        <v> </v>
      </c>
      <c r="H5227" s="50">
        <v>0</v>
      </c>
    </row>
    <row r="5228" spans="1:8" ht="12.75">
      <c r="A5228" s="67" t="s">
        <v>1370</v>
      </c>
      <c r="B5228" s="7" t="s">
        <v>1381</v>
      </c>
      <c r="C5228" s="8">
        <v>300000</v>
      </c>
      <c r="D5228" s="41">
        <v>2000</v>
      </c>
      <c r="E5228" s="9">
        <v>0</v>
      </c>
      <c r="F5228" s="46" t="str">
        <f t="shared" si="300"/>
        <v> </v>
      </c>
      <c r="G5228" s="47">
        <f t="shared" si="301"/>
        <v>2000</v>
      </c>
      <c r="H5228" s="50">
        <v>2000</v>
      </c>
    </row>
    <row r="5229" spans="1:8" ht="12.75">
      <c r="A5229" s="67"/>
      <c r="B5229" s="7" t="s">
        <v>1380</v>
      </c>
      <c r="C5229" s="8"/>
      <c r="D5229" s="41"/>
      <c r="E5229" s="9"/>
      <c r="F5229" s="46" t="str">
        <f t="shared" si="300"/>
        <v> </v>
      </c>
      <c r="G5229" s="47" t="str">
        <f t="shared" si="301"/>
        <v> </v>
      </c>
      <c r="H5229" s="50"/>
    </row>
    <row r="5230" spans="1:8" ht="12.75">
      <c r="A5230" s="67" t="s">
        <v>539</v>
      </c>
      <c r="B5230" s="7" t="s">
        <v>556</v>
      </c>
      <c r="C5230" s="8">
        <v>200000</v>
      </c>
      <c r="D5230" s="41">
        <v>316000</v>
      </c>
      <c r="E5230" s="9">
        <v>309244.03</v>
      </c>
      <c r="F5230" s="46" t="str">
        <f t="shared" si="300"/>
        <v> </v>
      </c>
      <c r="G5230" s="47">
        <f t="shared" si="301"/>
        <v>6755.969999999972</v>
      </c>
      <c r="H5230" s="50">
        <v>6755.97</v>
      </c>
    </row>
    <row r="5231" spans="1:8" ht="12.75">
      <c r="A5231" s="67" t="s">
        <v>540</v>
      </c>
      <c r="B5231" s="7" t="s">
        <v>557</v>
      </c>
      <c r="C5231" s="8">
        <v>300000</v>
      </c>
      <c r="D5231" s="41">
        <v>427000</v>
      </c>
      <c r="E5231" s="9">
        <v>416877.65</v>
      </c>
      <c r="F5231" s="46" t="str">
        <f t="shared" si="300"/>
        <v> </v>
      </c>
      <c r="G5231" s="47">
        <f t="shared" si="301"/>
        <v>10122.349999999977</v>
      </c>
      <c r="H5231" s="50">
        <v>10122.35</v>
      </c>
    </row>
    <row r="5232" spans="1:8" ht="12.75">
      <c r="A5232" s="67" t="s">
        <v>541</v>
      </c>
      <c r="B5232" s="7" t="s">
        <v>558</v>
      </c>
      <c r="C5232" s="8">
        <v>450000</v>
      </c>
      <c r="D5232" s="41">
        <v>634000</v>
      </c>
      <c r="E5232" s="9">
        <v>588067.51</v>
      </c>
      <c r="F5232" s="46" t="str">
        <f t="shared" si="300"/>
        <v> </v>
      </c>
      <c r="G5232" s="47">
        <f t="shared" si="301"/>
        <v>45932.48999999999</v>
      </c>
      <c r="H5232" s="50">
        <v>45932.49</v>
      </c>
    </row>
    <row r="5233" spans="1:8" ht="12.75">
      <c r="A5233" s="67" t="s">
        <v>577</v>
      </c>
      <c r="B5233" s="7" t="s">
        <v>580</v>
      </c>
      <c r="C5233" s="8">
        <v>3200000</v>
      </c>
      <c r="D5233" s="41">
        <v>3200000</v>
      </c>
      <c r="E5233" s="9">
        <v>3190918.87</v>
      </c>
      <c r="F5233" s="46" t="str">
        <f t="shared" si="300"/>
        <v> </v>
      </c>
      <c r="G5233" s="47">
        <f t="shared" si="301"/>
        <v>9081.129999999888</v>
      </c>
      <c r="H5233" s="50">
        <v>9081.13</v>
      </c>
    </row>
    <row r="5234" spans="1:8" ht="12.75">
      <c r="A5234" s="67" t="s">
        <v>542</v>
      </c>
      <c r="B5234" s="7" t="s">
        <v>581</v>
      </c>
      <c r="C5234" s="8">
        <v>400000</v>
      </c>
      <c r="D5234" s="41">
        <v>210000</v>
      </c>
      <c r="E5234" s="9">
        <v>206684.39</v>
      </c>
      <c r="F5234" s="46" t="str">
        <f t="shared" si="300"/>
        <v> </v>
      </c>
      <c r="G5234" s="47">
        <f t="shared" si="301"/>
        <v>3315.609999999986</v>
      </c>
      <c r="H5234" s="50">
        <v>3315.61</v>
      </c>
    </row>
    <row r="5235" spans="1:8" ht="12.75">
      <c r="A5235" s="67" t="s">
        <v>543</v>
      </c>
      <c r="B5235" s="7" t="s">
        <v>559</v>
      </c>
      <c r="C5235" s="8">
        <v>200000</v>
      </c>
      <c r="D5235" s="41">
        <v>400000</v>
      </c>
      <c r="E5235" s="9">
        <v>339444</v>
      </c>
      <c r="F5235" s="46" t="str">
        <f t="shared" si="300"/>
        <v> </v>
      </c>
      <c r="G5235" s="47">
        <f t="shared" si="301"/>
        <v>60556</v>
      </c>
      <c r="H5235" s="50">
        <v>60556</v>
      </c>
    </row>
    <row r="5236" spans="1:8" ht="12.75">
      <c r="A5236" s="67" t="s">
        <v>544</v>
      </c>
      <c r="B5236" s="7" t="s">
        <v>1353</v>
      </c>
      <c r="C5236" s="8">
        <v>200000</v>
      </c>
      <c r="D5236" s="41"/>
      <c r="E5236" s="9"/>
      <c r="F5236" s="46" t="str">
        <f t="shared" si="300"/>
        <v> </v>
      </c>
      <c r="G5236" s="47" t="str">
        <f t="shared" si="301"/>
        <v> </v>
      </c>
      <c r="H5236" s="50"/>
    </row>
    <row r="5237" spans="1:8" ht="12.75">
      <c r="A5237" s="67"/>
      <c r="B5237" s="7" t="s">
        <v>1382</v>
      </c>
      <c r="C5237" s="8"/>
      <c r="D5237" s="41">
        <v>134000</v>
      </c>
      <c r="E5237" s="9">
        <v>128098.87</v>
      </c>
      <c r="F5237" s="46" t="str">
        <f t="shared" si="300"/>
        <v> </v>
      </c>
      <c r="G5237" s="47">
        <f t="shared" si="301"/>
        <v>5901.130000000005</v>
      </c>
      <c r="H5237" s="50">
        <v>5901.13</v>
      </c>
    </row>
    <row r="5238" spans="1:8" ht="12.75">
      <c r="A5238" s="67" t="s">
        <v>578</v>
      </c>
      <c r="B5238" s="7" t="s">
        <v>560</v>
      </c>
      <c r="C5238" s="8">
        <v>200000</v>
      </c>
      <c r="D5238" s="41">
        <v>142000</v>
      </c>
      <c r="E5238" s="9">
        <v>106925</v>
      </c>
      <c r="F5238" s="46" t="str">
        <f t="shared" si="300"/>
        <v> </v>
      </c>
      <c r="G5238" s="47">
        <f t="shared" si="301"/>
        <v>35075</v>
      </c>
      <c r="H5238" s="50">
        <v>35075</v>
      </c>
    </row>
    <row r="5239" spans="1:8" ht="12.75">
      <c r="A5239" s="67" t="s">
        <v>545</v>
      </c>
      <c r="B5239" s="7" t="s">
        <v>561</v>
      </c>
      <c r="C5239" s="8">
        <v>200000</v>
      </c>
      <c r="D5239" s="41">
        <v>200000</v>
      </c>
      <c r="E5239" s="9">
        <v>197832.97</v>
      </c>
      <c r="F5239" s="46" t="str">
        <f t="shared" si="300"/>
        <v> </v>
      </c>
      <c r="G5239" s="47">
        <f t="shared" si="301"/>
        <v>2167.029999999999</v>
      </c>
      <c r="H5239" s="50">
        <v>2167.03</v>
      </c>
    </row>
    <row r="5240" spans="1:8" ht="12.75">
      <c r="A5240" s="67" t="s">
        <v>546</v>
      </c>
      <c r="B5240" s="7" t="s">
        <v>562</v>
      </c>
      <c r="C5240" s="8">
        <v>175000</v>
      </c>
      <c r="D5240" s="41">
        <v>175000</v>
      </c>
      <c r="E5240" s="9">
        <v>122923.85</v>
      </c>
      <c r="F5240" s="46" t="str">
        <f t="shared" si="300"/>
        <v> </v>
      </c>
      <c r="G5240" s="47">
        <f t="shared" si="301"/>
        <v>52076.149999999994</v>
      </c>
      <c r="H5240" s="50">
        <v>52076.15</v>
      </c>
    </row>
    <row r="5241" spans="1:8" ht="12.75">
      <c r="A5241" s="67" t="s">
        <v>548</v>
      </c>
      <c r="B5241" s="7" t="s">
        <v>564</v>
      </c>
      <c r="C5241" s="8">
        <v>175000</v>
      </c>
      <c r="D5241" s="41">
        <v>295000</v>
      </c>
      <c r="E5241" s="9">
        <v>286216.5</v>
      </c>
      <c r="F5241" s="46" t="str">
        <f t="shared" si="300"/>
        <v> </v>
      </c>
      <c r="G5241" s="47">
        <f t="shared" si="301"/>
        <v>8783.5</v>
      </c>
      <c r="H5241" s="50">
        <v>8783.5</v>
      </c>
    </row>
    <row r="5242" spans="1:8" ht="12.75">
      <c r="A5242" s="67" t="s">
        <v>549</v>
      </c>
      <c r="B5242" s="7" t="s">
        <v>565</v>
      </c>
      <c r="C5242" s="8">
        <v>20000</v>
      </c>
      <c r="D5242" s="41">
        <v>20000</v>
      </c>
      <c r="E5242" s="9">
        <v>18520</v>
      </c>
      <c r="F5242" s="46" t="str">
        <f t="shared" si="300"/>
        <v> </v>
      </c>
      <c r="G5242" s="47">
        <f t="shared" si="301"/>
        <v>1480</v>
      </c>
      <c r="H5242" s="50">
        <v>1480</v>
      </c>
    </row>
    <row r="5243" spans="1:8" ht="12.75">
      <c r="A5243" s="67" t="s">
        <v>552</v>
      </c>
      <c r="B5243" s="7" t="s">
        <v>582</v>
      </c>
      <c r="C5243" s="8">
        <v>15000</v>
      </c>
      <c r="D5243" s="41">
        <v>75000</v>
      </c>
      <c r="E5243" s="9">
        <v>44799.5</v>
      </c>
      <c r="F5243" s="46" t="str">
        <f t="shared" si="300"/>
        <v> </v>
      </c>
      <c r="G5243" s="47">
        <f t="shared" si="301"/>
        <v>30200.5</v>
      </c>
      <c r="H5243" s="50">
        <v>30200.5</v>
      </c>
    </row>
    <row r="5244" spans="1:8" ht="12.75">
      <c r="A5244" s="67" t="s">
        <v>553</v>
      </c>
      <c r="B5244" s="7" t="s">
        <v>568</v>
      </c>
      <c r="C5244" s="8">
        <v>150000</v>
      </c>
      <c r="D5244" s="41">
        <v>198000</v>
      </c>
      <c r="E5244" s="9">
        <v>193886</v>
      </c>
      <c r="F5244" s="46" t="str">
        <f t="shared" si="300"/>
        <v> </v>
      </c>
      <c r="G5244" s="47">
        <f t="shared" si="301"/>
        <v>4114</v>
      </c>
      <c r="H5244" s="50">
        <v>4114</v>
      </c>
    </row>
    <row r="5245" spans="1:8" ht="12.75">
      <c r="A5245" s="67" t="s">
        <v>1327</v>
      </c>
      <c r="B5245" s="7" t="s">
        <v>1347</v>
      </c>
      <c r="C5245" s="8">
        <v>350000</v>
      </c>
      <c r="D5245" s="41">
        <v>9000</v>
      </c>
      <c r="E5245" s="9">
        <v>8907</v>
      </c>
      <c r="F5245" s="46" t="str">
        <f t="shared" si="300"/>
        <v> </v>
      </c>
      <c r="G5245" s="47">
        <f t="shared" si="301"/>
        <v>93</v>
      </c>
      <c r="H5245" s="50">
        <v>93</v>
      </c>
    </row>
    <row r="5246" spans="1:8" ht="12.75">
      <c r="A5246" s="67" t="s">
        <v>1411</v>
      </c>
      <c r="B5246" s="7" t="s">
        <v>1414</v>
      </c>
      <c r="C5246" s="8">
        <v>8000000</v>
      </c>
      <c r="D5246" s="41">
        <v>8000000</v>
      </c>
      <c r="E5246" s="9">
        <v>9999895</v>
      </c>
      <c r="F5246" s="46">
        <f t="shared" si="300"/>
        <v>1999895</v>
      </c>
      <c r="G5246" s="47" t="str">
        <f t="shared" si="301"/>
        <v> </v>
      </c>
      <c r="H5246" s="50">
        <v>-1999895</v>
      </c>
    </row>
    <row r="5247" spans="1:8" ht="12.75">
      <c r="A5247" s="67" t="s">
        <v>1412</v>
      </c>
      <c r="B5247" s="7" t="s">
        <v>1416</v>
      </c>
      <c r="C5247" s="8">
        <v>16500000</v>
      </c>
      <c r="D5247" s="41"/>
      <c r="E5247" s="9"/>
      <c r="F5247" s="46" t="str">
        <f t="shared" si="300"/>
        <v> </v>
      </c>
      <c r="G5247" s="47" t="str">
        <f t="shared" si="301"/>
        <v> </v>
      </c>
      <c r="H5247" s="50"/>
    </row>
    <row r="5248" spans="1:8" ht="12.75">
      <c r="A5248" s="67"/>
      <c r="B5248" s="7" t="s">
        <v>1415</v>
      </c>
      <c r="C5248" s="8"/>
      <c r="D5248" s="41">
        <v>16500000</v>
      </c>
      <c r="E5248" s="9">
        <v>13300000</v>
      </c>
      <c r="F5248" s="46" t="str">
        <f t="shared" si="300"/>
        <v> </v>
      </c>
      <c r="G5248" s="47">
        <f t="shared" si="301"/>
        <v>3200000</v>
      </c>
      <c r="H5248" s="50">
        <v>3200000</v>
      </c>
    </row>
    <row r="5249" spans="1:8" ht="12.75">
      <c r="A5249" s="67" t="s">
        <v>1413</v>
      </c>
      <c r="B5249" s="7" t="s">
        <v>1417</v>
      </c>
      <c r="C5249" s="8">
        <v>12200000</v>
      </c>
      <c r="D5249" s="41"/>
      <c r="E5249" s="9"/>
      <c r="F5249" s="46" t="str">
        <f t="shared" si="300"/>
        <v> </v>
      </c>
      <c r="G5249" s="47" t="str">
        <f t="shared" si="301"/>
        <v> </v>
      </c>
      <c r="H5249" s="50"/>
    </row>
    <row r="5250" spans="1:8" ht="12.75">
      <c r="A5250" s="66"/>
      <c r="B5250" s="7" t="s">
        <v>1418</v>
      </c>
      <c r="C5250" s="8"/>
      <c r="D5250" s="41">
        <v>12200000</v>
      </c>
      <c r="E5250" s="9">
        <v>12200000</v>
      </c>
      <c r="F5250" s="46" t="str">
        <f t="shared" si="300"/>
        <v> </v>
      </c>
      <c r="G5250" s="47" t="str">
        <f t="shared" si="301"/>
        <v> </v>
      </c>
      <c r="H5250" s="50">
        <v>0</v>
      </c>
    </row>
    <row r="5251" spans="1:9" ht="12.75">
      <c r="A5251" s="66"/>
      <c r="B5251" s="14" t="s">
        <v>1240</v>
      </c>
      <c r="C5251" s="8">
        <v>53530000</v>
      </c>
      <c r="D5251" s="42"/>
      <c r="E5251" s="23"/>
      <c r="F5251" s="23"/>
      <c r="G5251" s="79"/>
      <c r="H5251" s="71"/>
      <c r="I5251" s="9">
        <v>52002944.98</v>
      </c>
    </row>
    <row r="5252" spans="1:8" ht="12.75">
      <c r="A5252" s="66"/>
      <c r="B5252" s="14" t="s">
        <v>1406</v>
      </c>
      <c r="C5252" s="8"/>
      <c r="D5252" s="41"/>
      <c r="E5252" s="9"/>
      <c r="F5252" s="9"/>
      <c r="G5252" s="78"/>
      <c r="H5252" s="50"/>
    </row>
    <row r="5253" spans="1:8" ht="12.75">
      <c r="A5253" s="66"/>
      <c r="B5253" s="14" t="s">
        <v>1408</v>
      </c>
      <c r="C5253" s="8"/>
      <c r="D5253" s="41"/>
      <c r="E5253" s="9"/>
      <c r="F5253" s="9"/>
      <c r="G5253" s="78"/>
      <c r="H5253" s="50"/>
    </row>
    <row r="5254" spans="1:8" ht="12.75">
      <c r="A5254" s="66"/>
      <c r="B5254" s="14" t="s">
        <v>1407</v>
      </c>
      <c r="C5254" s="8"/>
      <c r="D5254" s="43">
        <f>SUM(D5222:D5250)</f>
        <v>53530000</v>
      </c>
      <c r="E5254" s="21">
        <f>SUM(E5222:E5250)</f>
        <v>52002944.98</v>
      </c>
      <c r="F5254" s="21">
        <f>SUM(F5222:F5250)</f>
        <v>1999895</v>
      </c>
      <c r="G5254" s="80">
        <f>SUM(G5222:G5250)</f>
        <v>3526950.0200000005</v>
      </c>
      <c r="H5254" s="72">
        <f>SUM(H5222:H5250)</f>
        <v>1527055.02</v>
      </c>
    </row>
    <row r="5255" spans="1:8" ht="12.75">
      <c r="A5255" s="66"/>
      <c r="B5255" s="15" t="s">
        <v>1265</v>
      </c>
      <c r="C5255" s="8"/>
      <c r="D5255" s="41"/>
      <c r="E5255" s="9"/>
      <c r="F5255" s="62" t="str">
        <f>IF(E5254&gt;D5254,E5254-D5254," ")</f>
        <v> </v>
      </c>
      <c r="G5255" s="84">
        <f>IF(D5254&gt;E5254,D5254-E5254," ")</f>
        <v>1527055.0200000033</v>
      </c>
      <c r="H5255" s="50">
        <f>F5254-G5254</f>
        <v>-1527055.0200000005</v>
      </c>
    </row>
    <row r="5256" spans="1:8" ht="12.75">
      <c r="A5256" s="66"/>
      <c r="B5256" s="7"/>
      <c r="C5256" s="8"/>
      <c r="D5256" s="41"/>
      <c r="E5256" s="9"/>
      <c r="F5256" s="9"/>
      <c r="G5256" s="78"/>
      <c r="H5256" s="50"/>
    </row>
    <row r="5257" spans="1:8" ht="12.75">
      <c r="A5257" s="66"/>
      <c r="B5257" s="17" t="s">
        <v>1241</v>
      </c>
      <c r="C5257" s="8"/>
      <c r="D5257" s="41"/>
      <c r="E5257" s="9"/>
      <c r="F5257" s="9"/>
      <c r="G5257" s="78"/>
      <c r="H5257" s="50"/>
    </row>
    <row r="5258" spans="1:8" ht="12.75">
      <c r="A5258" s="66"/>
      <c r="B5258" s="17"/>
      <c r="C5258" s="8"/>
      <c r="D5258" s="41"/>
      <c r="E5258" s="9"/>
      <c r="F5258" s="9"/>
      <c r="G5258" s="78"/>
      <c r="H5258" s="50"/>
    </row>
    <row r="5259" spans="1:8" ht="12.75">
      <c r="A5259" s="66"/>
      <c r="B5259" s="17" t="s">
        <v>1263</v>
      </c>
      <c r="C5259" s="8"/>
      <c r="D5259" s="41"/>
      <c r="E5259" s="9"/>
      <c r="F5259" s="9"/>
      <c r="G5259" s="78"/>
      <c r="H5259" s="50"/>
    </row>
    <row r="5260" spans="1:8" ht="12.75">
      <c r="A5260" s="66" t="s">
        <v>1419</v>
      </c>
      <c r="B5260" s="7" t="s">
        <v>534</v>
      </c>
      <c r="C5260" s="8">
        <v>3734000</v>
      </c>
      <c r="D5260" s="41">
        <v>3727690</v>
      </c>
      <c r="E5260" s="9">
        <v>3676236.1</v>
      </c>
      <c r="F5260" s="46" t="str">
        <f>IF(E5260&gt;D5260,E5260-D5260," ")</f>
        <v> </v>
      </c>
      <c r="G5260" s="47">
        <f>IF(D5260&gt;E5260,D5260-E5260," ")</f>
        <v>51453.89999999991</v>
      </c>
      <c r="H5260" s="50">
        <v>51453.9</v>
      </c>
    </row>
    <row r="5261" spans="1:8" ht="12.75">
      <c r="A5261" s="66"/>
      <c r="B5261" s="7"/>
      <c r="C5261" s="8"/>
      <c r="D5261" s="41"/>
      <c r="E5261" s="9"/>
      <c r="F5261" s="9"/>
      <c r="G5261" s="78"/>
      <c r="H5261" s="50"/>
    </row>
    <row r="5262" spans="1:8" ht="12.75">
      <c r="A5262" s="66"/>
      <c r="B5262" s="17" t="s">
        <v>1264</v>
      </c>
      <c r="C5262" s="8"/>
      <c r="D5262" s="41"/>
      <c r="E5262" s="9"/>
      <c r="F5262" s="9"/>
      <c r="G5262" s="78"/>
      <c r="H5262" s="50"/>
    </row>
    <row r="5263" spans="1:8" ht="12.75">
      <c r="A5263" s="66" t="s">
        <v>1420</v>
      </c>
      <c r="B5263" s="7" t="s">
        <v>555</v>
      </c>
      <c r="C5263" s="8">
        <v>401000</v>
      </c>
      <c r="D5263" s="41">
        <v>441310</v>
      </c>
      <c r="E5263" s="9">
        <v>438691.79</v>
      </c>
      <c r="F5263" s="46" t="str">
        <f>IF(E5263&gt;D5263,E5263-D5263," ")</f>
        <v> </v>
      </c>
      <c r="G5263" s="47">
        <f>IF(D5263&gt;E5263,D5263-E5263," ")</f>
        <v>2618.210000000021</v>
      </c>
      <c r="H5263" s="50">
        <v>2618.21</v>
      </c>
    </row>
    <row r="5264" spans="1:8" ht="12.75">
      <c r="A5264" s="67" t="s">
        <v>538</v>
      </c>
      <c r="B5264" s="7" t="s">
        <v>579</v>
      </c>
      <c r="C5264" s="8">
        <v>5000</v>
      </c>
      <c r="D5264" s="41">
        <v>5000</v>
      </c>
      <c r="E5264" s="9">
        <v>5000</v>
      </c>
      <c r="F5264" s="46" t="str">
        <f>IF(E5264&gt;D5264,E5264-D5264," ")</f>
        <v> </v>
      </c>
      <c r="G5264" s="47" t="str">
        <f>IF(D5264&gt;E5264,D5264-E5264," ")</f>
        <v> </v>
      </c>
      <c r="H5264" s="50">
        <v>0</v>
      </c>
    </row>
    <row r="5265" spans="1:8" ht="12.75">
      <c r="A5265" s="67" t="s">
        <v>539</v>
      </c>
      <c r="B5265" s="7" t="s">
        <v>556</v>
      </c>
      <c r="C5265" s="8">
        <v>30000</v>
      </c>
      <c r="D5265" s="41">
        <v>65000</v>
      </c>
      <c r="E5265" s="9">
        <v>60644.29</v>
      </c>
      <c r="F5265" s="46" t="str">
        <f>IF(E5265&gt;D5265,E5265-D5265," ")</f>
        <v> </v>
      </c>
      <c r="G5265" s="47">
        <f>IF(D5265&gt;E5265,D5265-E5265," ")</f>
        <v>4355.709999999999</v>
      </c>
      <c r="H5265" s="50">
        <v>4355.71</v>
      </c>
    </row>
    <row r="5266" spans="1:8" ht="12.75">
      <c r="A5266" s="67" t="s">
        <v>540</v>
      </c>
      <c r="B5266" s="7" t="s">
        <v>557</v>
      </c>
      <c r="C5266" s="8">
        <v>35000</v>
      </c>
      <c r="D5266" s="41">
        <v>55090</v>
      </c>
      <c r="E5266" s="9">
        <v>55061.91</v>
      </c>
      <c r="F5266" s="46" t="str">
        <f>IF(E5266&gt;D5266,E5266-D5266," ")</f>
        <v> </v>
      </c>
      <c r="G5266" s="47">
        <f>IF(D5266&gt;E5266,D5266-E5266," ")</f>
        <v>28.089999999996508</v>
      </c>
      <c r="H5266" s="50">
        <v>28.09</v>
      </c>
    </row>
    <row r="5267" spans="1:8" ht="12.75">
      <c r="A5267" s="67" t="s">
        <v>541</v>
      </c>
      <c r="B5267" s="7" t="s">
        <v>558</v>
      </c>
      <c r="C5267" s="8">
        <v>150000</v>
      </c>
      <c r="D5267" s="41">
        <v>204525</v>
      </c>
      <c r="E5267" s="9">
        <v>204208.82</v>
      </c>
      <c r="F5267" s="46" t="str">
        <f>IF(E5267&gt;D5267,E5267-D5267," ")</f>
        <v> </v>
      </c>
      <c r="G5267" s="47">
        <f>IF(D5267&gt;E5267,D5267-E5267," ")</f>
        <v>316.179999999993</v>
      </c>
      <c r="H5267" s="50">
        <v>316.18</v>
      </c>
    </row>
    <row r="5268" spans="1:8" ht="12.75">
      <c r="A5268" s="67"/>
      <c r="B5268" s="15" t="s">
        <v>601</v>
      </c>
      <c r="C5268" s="8"/>
      <c r="D5268" s="44">
        <f>SUM(D5260:D5267)</f>
        <v>4498615</v>
      </c>
      <c r="E5268" s="22">
        <f>SUM(E5260:E5267)</f>
        <v>4439842.91</v>
      </c>
      <c r="F5268" s="22"/>
      <c r="G5268" s="61">
        <f>SUM(G5260:G5267)</f>
        <v>58772.08999999992</v>
      </c>
      <c r="H5268" s="50">
        <f>SUM(H5260:H5267)</f>
        <v>58772.09</v>
      </c>
    </row>
    <row r="5269" spans="1:8" ht="12.75">
      <c r="A5269" s="27"/>
      <c r="B5269" s="3"/>
      <c r="C5269" s="1"/>
      <c r="D5269" s="45"/>
      <c r="E5269" s="4"/>
      <c r="F5269" s="4"/>
      <c r="G5269" s="4"/>
      <c r="H5269" s="50"/>
    </row>
    <row r="5270" spans="1:8" ht="12.75">
      <c r="A5270" s="67"/>
      <c r="B5270" s="7"/>
      <c r="C5270" s="8"/>
      <c r="D5270" s="41"/>
      <c r="E5270" s="9"/>
      <c r="F5270" s="9"/>
      <c r="G5270" s="78"/>
      <c r="H5270" s="50"/>
    </row>
    <row r="5271" spans="1:8" ht="12.75">
      <c r="A5271" s="67"/>
      <c r="B5271" s="17" t="s">
        <v>1241</v>
      </c>
      <c r="C5271" s="8"/>
      <c r="D5271" s="41"/>
      <c r="E5271" s="9"/>
      <c r="F5271" s="9"/>
      <c r="G5271" s="78"/>
      <c r="H5271" s="50"/>
    </row>
    <row r="5272" spans="1:8" ht="12.75">
      <c r="A5272" s="67"/>
      <c r="B5272" s="17" t="s">
        <v>607</v>
      </c>
      <c r="C5272" s="8"/>
      <c r="D5272" s="41"/>
      <c r="E5272" s="9"/>
      <c r="F5272" s="9"/>
      <c r="G5272" s="78"/>
      <c r="H5272" s="50"/>
    </row>
    <row r="5273" spans="1:8" ht="12.75">
      <c r="A5273" s="67"/>
      <c r="B5273" s="7"/>
      <c r="C5273" s="8"/>
      <c r="D5273" s="41"/>
      <c r="E5273" s="9"/>
      <c r="F5273" s="9"/>
      <c r="G5273" s="78"/>
      <c r="H5273" s="50"/>
    </row>
    <row r="5274" spans="1:8" ht="12.75">
      <c r="A5274" s="67"/>
      <c r="B5274" s="15" t="s">
        <v>598</v>
      </c>
      <c r="C5274" s="8"/>
      <c r="D5274" s="41">
        <f>D5268</f>
        <v>4498615</v>
      </c>
      <c r="E5274" s="9">
        <f>E5268</f>
        <v>4439842.91</v>
      </c>
      <c r="F5274" s="9"/>
      <c r="G5274" s="78">
        <f>G5268</f>
        <v>58772.08999999992</v>
      </c>
      <c r="H5274" s="50">
        <f>H5268</f>
        <v>58772.09</v>
      </c>
    </row>
    <row r="5275" spans="1:8" ht="12.75">
      <c r="A5275" s="67"/>
      <c r="B5275" s="7"/>
      <c r="C5275" s="8"/>
      <c r="D5275" s="41"/>
      <c r="E5275" s="9"/>
      <c r="F5275" s="9"/>
      <c r="G5275" s="78"/>
      <c r="H5275" s="50"/>
    </row>
    <row r="5276" spans="1:8" ht="12.75">
      <c r="A5276" s="67"/>
      <c r="B5276" s="17" t="s">
        <v>599</v>
      </c>
      <c r="C5276" s="8"/>
      <c r="D5276" s="41"/>
      <c r="E5276" s="9"/>
      <c r="F5276" s="9"/>
      <c r="G5276" s="78"/>
      <c r="H5276" s="50"/>
    </row>
    <row r="5277" spans="1:8" ht="12.75">
      <c r="A5277" s="66" t="s">
        <v>69</v>
      </c>
      <c r="B5277" s="7" t="s">
        <v>580</v>
      </c>
      <c r="C5277" s="8">
        <v>3531000</v>
      </c>
      <c r="D5277" s="41">
        <v>3476100</v>
      </c>
      <c r="E5277" s="9">
        <v>3475599</v>
      </c>
      <c r="F5277" s="46" t="str">
        <f aca="true" t="shared" si="302" ref="F5277:F5291">IF(E5277&gt;D5277,E5277-D5277," ")</f>
        <v> </v>
      </c>
      <c r="G5277" s="47">
        <f aca="true" t="shared" si="303" ref="G5277:G5291">IF(D5277&gt;E5277,D5277-E5277," ")</f>
        <v>501</v>
      </c>
      <c r="H5277" s="50">
        <v>501</v>
      </c>
    </row>
    <row r="5278" spans="1:8" ht="12.75">
      <c r="A5278" s="67" t="s">
        <v>542</v>
      </c>
      <c r="B5278" s="7" t="s">
        <v>581</v>
      </c>
      <c r="C5278" s="8">
        <v>30000</v>
      </c>
      <c r="D5278" s="41">
        <v>56668</v>
      </c>
      <c r="E5278" s="9">
        <v>56667.03</v>
      </c>
      <c r="F5278" s="46" t="str">
        <f t="shared" si="302"/>
        <v> </v>
      </c>
      <c r="G5278" s="47">
        <f t="shared" si="303"/>
        <v>0.9700000000011642</v>
      </c>
      <c r="H5278" s="50">
        <v>0.97</v>
      </c>
    </row>
    <row r="5279" spans="1:8" ht="12.75">
      <c r="A5279" s="67" t="s">
        <v>543</v>
      </c>
      <c r="B5279" s="7" t="s">
        <v>559</v>
      </c>
      <c r="C5279" s="8">
        <v>138000</v>
      </c>
      <c r="D5279" s="41">
        <v>138000</v>
      </c>
      <c r="E5279" s="9">
        <v>138000</v>
      </c>
      <c r="F5279" s="46" t="str">
        <f t="shared" si="302"/>
        <v> </v>
      </c>
      <c r="G5279" s="47" t="str">
        <f t="shared" si="303"/>
        <v> </v>
      </c>
      <c r="H5279" s="50">
        <v>0</v>
      </c>
    </row>
    <row r="5280" spans="1:8" ht="12.75">
      <c r="A5280" s="67" t="s">
        <v>544</v>
      </c>
      <c r="B5280" s="7" t="s">
        <v>1353</v>
      </c>
      <c r="C5280" s="8">
        <v>39000</v>
      </c>
      <c r="D5280" s="41"/>
      <c r="E5280" s="9"/>
      <c r="F5280" s="46" t="str">
        <f t="shared" si="302"/>
        <v> </v>
      </c>
      <c r="G5280" s="47" t="str">
        <f t="shared" si="303"/>
        <v> </v>
      </c>
      <c r="H5280" s="50"/>
    </row>
    <row r="5281" spans="1:8" ht="12.75">
      <c r="A5281" s="67"/>
      <c r="B5281" s="7" t="s">
        <v>1382</v>
      </c>
      <c r="C5281" s="8"/>
      <c r="D5281" s="41">
        <v>30120</v>
      </c>
      <c r="E5281" s="9">
        <v>30116.4</v>
      </c>
      <c r="F5281" s="46" t="str">
        <f t="shared" si="302"/>
        <v> </v>
      </c>
      <c r="G5281" s="47">
        <f t="shared" si="303"/>
        <v>3.599999999998545</v>
      </c>
      <c r="H5281" s="50">
        <v>3.6</v>
      </c>
    </row>
    <row r="5282" spans="1:8" ht="12.75">
      <c r="A5282" s="67" t="s">
        <v>578</v>
      </c>
      <c r="B5282" s="7" t="s">
        <v>560</v>
      </c>
      <c r="C5282" s="8">
        <v>80000</v>
      </c>
      <c r="D5282" s="41">
        <v>10773</v>
      </c>
      <c r="E5282" s="9">
        <v>10000</v>
      </c>
      <c r="F5282" s="46" t="str">
        <f t="shared" si="302"/>
        <v> </v>
      </c>
      <c r="G5282" s="47">
        <f t="shared" si="303"/>
        <v>773</v>
      </c>
      <c r="H5282" s="50">
        <v>773</v>
      </c>
    </row>
    <row r="5283" spans="1:8" ht="12.75">
      <c r="A5283" s="67" t="s">
        <v>545</v>
      </c>
      <c r="B5283" s="7" t="s">
        <v>561</v>
      </c>
      <c r="C5283" s="8">
        <v>80000</v>
      </c>
      <c r="D5283" s="41">
        <v>87515</v>
      </c>
      <c r="E5283" s="9">
        <v>87515</v>
      </c>
      <c r="F5283" s="46" t="str">
        <f t="shared" si="302"/>
        <v> </v>
      </c>
      <c r="G5283" s="47" t="str">
        <f t="shared" si="303"/>
        <v> </v>
      </c>
      <c r="H5283" s="50">
        <v>0</v>
      </c>
    </row>
    <row r="5284" spans="1:8" ht="12.75">
      <c r="A5284" s="67" t="s">
        <v>546</v>
      </c>
      <c r="B5284" s="7" t="s">
        <v>562</v>
      </c>
      <c r="C5284" s="8">
        <v>375000</v>
      </c>
      <c r="D5284" s="41">
        <v>386763</v>
      </c>
      <c r="E5284" s="9">
        <v>386761.73</v>
      </c>
      <c r="F5284" s="46" t="str">
        <f t="shared" si="302"/>
        <v> </v>
      </c>
      <c r="G5284" s="47">
        <f t="shared" si="303"/>
        <v>1.2700000000186265</v>
      </c>
      <c r="H5284" s="50">
        <v>1.27</v>
      </c>
    </row>
    <row r="5285" spans="1:8" ht="12.75">
      <c r="A5285" s="67" t="s">
        <v>548</v>
      </c>
      <c r="B5285" s="7" t="s">
        <v>564</v>
      </c>
      <c r="C5285" s="8">
        <v>25000</v>
      </c>
      <c r="D5285" s="41">
        <v>34015</v>
      </c>
      <c r="E5285" s="9">
        <v>34015</v>
      </c>
      <c r="F5285" s="46" t="str">
        <f t="shared" si="302"/>
        <v> </v>
      </c>
      <c r="G5285" s="47" t="str">
        <f t="shared" si="303"/>
        <v> </v>
      </c>
      <c r="H5285" s="50">
        <v>0</v>
      </c>
    </row>
    <row r="5286" spans="1:8" ht="12.75">
      <c r="A5286" s="67" t="s">
        <v>549</v>
      </c>
      <c r="B5286" s="7" t="s">
        <v>565</v>
      </c>
      <c r="C5286" s="8">
        <v>8000</v>
      </c>
      <c r="D5286" s="41">
        <v>5940</v>
      </c>
      <c r="E5286" s="9">
        <v>5940</v>
      </c>
      <c r="F5286" s="46" t="str">
        <f t="shared" si="302"/>
        <v> </v>
      </c>
      <c r="G5286" s="47" t="str">
        <f t="shared" si="303"/>
        <v> </v>
      </c>
      <c r="H5286" s="50">
        <v>0</v>
      </c>
    </row>
    <row r="5287" spans="1:8" ht="12.75">
      <c r="A5287" s="67" t="s">
        <v>552</v>
      </c>
      <c r="B5287" s="7" t="s">
        <v>582</v>
      </c>
      <c r="C5287" s="8">
        <v>7990</v>
      </c>
      <c r="D5287" s="41">
        <v>5400</v>
      </c>
      <c r="E5287" s="9">
        <v>5392</v>
      </c>
      <c r="F5287" s="46" t="str">
        <f t="shared" si="302"/>
        <v> </v>
      </c>
      <c r="G5287" s="47">
        <f t="shared" si="303"/>
        <v>8</v>
      </c>
      <c r="H5287" s="50">
        <v>8</v>
      </c>
    </row>
    <row r="5288" spans="1:8" ht="12.75">
      <c r="A5288" s="67" t="s">
        <v>553</v>
      </c>
      <c r="B5288" s="7" t="s">
        <v>568</v>
      </c>
      <c r="C5288" s="8">
        <v>40000</v>
      </c>
      <c r="D5288" s="41">
        <v>59900</v>
      </c>
      <c r="E5288" s="9">
        <v>59884.15</v>
      </c>
      <c r="F5288" s="46" t="str">
        <f t="shared" si="302"/>
        <v> </v>
      </c>
      <c r="G5288" s="47">
        <f t="shared" si="303"/>
        <v>15.849999999998545</v>
      </c>
      <c r="H5288" s="50">
        <v>15.85</v>
      </c>
    </row>
    <row r="5289" spans="1:8" ht="12.75">
      <c r="A5289" s="67" t="s">
        <v>1327</v>
      </c>
      <c r="B5289" s="7" t="s">
        <v>1347</v>
      </c>
      <c r="C5289" s="8">
        <v>41000</v>
      </c>
      <c r="D5289" s="41">
        <v>45181</v>
      </c>
      <c r="E5289" s="9">
        <v>45180.25</v>
      </c>
      <c r="F5289" s="46" t="str">
        <f t="shared" si="302"/>
        <v> </v>
      </c>
      <c r="G5289" s="47">
        <f t="shared" si="303"/>
        <v>0.75</v>
      </c>
      <c r="H5289" s="50">
        <v>0.75</v>
      </c>
    </row>
    <row r="5290" spans="1:8" ht="12.75">
      <c r="A5290" s="67" t="s">
        <v>1421</v>
      </c>
      <c r="B5290" s="7" t="s">
        <v>1422</v>
      </c>
      <c r="C5290" s="8">
        <v>10</v>
      </c>
      <c r="D5290" s="41"/>
      <c r="E5290" s="9"/>
      <c r="F5290" s="46" t="str">
        <f t="shared" si="302"/>
        <v> </v>
      </c>
      <c r="G5290" s="47" t="str">
        <f t="shared" si="303"/>
        <v> </v>
      </c>
      <c r="H5290" s="50"/>
    </row>
    <row r="5291" spans="1:8" ht="12.75">
      <c r="A5291" s="66"/>
      <c r="B5291" s="7" t="s">
        <v>1423</v>
      </c>
      <c r="C5291" s="8"/>
      <c r="D5291" s="41">
        <v>10</v>
      </c>
      <c r="E5291" s="9">
        <v>8157.8</v>
      </c>
      <c r="F5291" s="46">
        <f t="shared" si="302"/>
        <v>8147.8</v>
      </c>
      <c r="G5291" s="47" t="str">
        <f t="shared" si="303"/>
        <v> </v>
      </c>
      <c r="H5291" s="50">
        <v>-8147.8</v>
      </c>
    </row>
    <row r="5292" spans="1:8" ht="12.75">
      <c r="A5292" s="66"/>
      <c r="B5292" s="7"/>
      <c r="C5292" s="8"/>
      <c r="D5292" s="41"/>
      <c r="E5292" s="9"/>
      <c r="F5292" s="9"/>
      <c r="G5292" s="78"/>
      <c r="H5292" s="50"/>
    </row>
    <row r="5293" spans="1:9" ht="12.75">
      <c r="A5293" s="66"/>
      <c r="B5293" s="14" t="s">
        <v>1655</v>
      </c>
      <c r="C5293" s="8">
        <v>8750000</v>
      </c>
      <c r="D5293" s="42"/>
      <c r="E5293" s="23"/>
      <c r="F5293" s="23"/>
      <c r="G5293" s="79"/>
      <c r="H5293" s="71"/>
      <c r="I5293" s="9">
        <v>8783071.27</v>
      </c>
    </row>
    <row r="5294" spans="1:8" ht="12.75">
      <c r="A5294" s="66"/>
      <c r="B5294" s="14" t="s">
        <v>1407</v>
      </c>
      <c r="C5294" s="8"/>
      <c r="D5294" s="43">
        <f>SUM(D5274:D5291)</f>
        <v>8835000</v>
      </c>
      <c r="E5294" s="21">
        <f>SUM(E5274:E5291)</f>
        <v>8783071.270000001</v>
      </c>
      <c r="F5294" s="21">
        <f>SUM(F5274:F5291)</f>
        <v>8147.8</v>
      </c>
      <c r="G5294" s="80">
        <f>SUM(G5274:G5291)</f>
        <v>60076.52999999993</v>
      </c>
      <c r="H5294" s="72">
        <f>SUM(H5274:H5291)</f>
        <v>51928.72999999999</v>
      </c>
    </row>
    <row r="5295" spans="1:8" ht="12.75">
      <c r="A5295" s="66"/>
      <c r="B5295" s="15" t="s">
        <v>1265</v>
      </c>
      <c r="C5295" s="8"/>
      <c r="D5295" s="41"/>
      <c r="E5295" s="9"/>
      <c r="F5295" s="56" t="str">
        <f>IF(E5294&gt;D5294,E5294-D5294," ")</f>
        <v> </v>
      </c>
      <c r="G5295" s="82">
        <f>IF(D5294&gt;E5294,D5294-E5294," ")</f>
        <v>51928.729999998584</v>
      </c>
      <c r="H5295" s="50"/>
    </row>
    <row r="5296" spans="1:8" ht="12.75">
      <c r="A5296" s="66"/>
      <c r="B5296" s="7"/>
      <c r="C5296" s="8"/>
      <c r="D5296" s="41"/>
      <c r="E5296" s="9"/>
      <c r="F5296" s="9"/>
      <c r="G5296" s="78"/>
      <c r="H5296" s="50"/>
    </row>
    <row r="5297" spans="1:8" ht="12.75">
      <c r="A5297" s="66"/>
      <c r="B5297" s="17" t="s">
        <v>1242</v>
      </c>
      <c r="C5297" s="8"/>
      <c r="D5297" s="41"/>
      <c r="E5297" s="9"/>
      <c r="F5297" s="9"/>
      <c r="G5297" s="78"/>
      <c r="H5297" s="50"/>
    </row>
    <row r="5298" spans="1:8" ht="12.75" customHeight="1">
      <c r="A5298" s="66"/>
      <c r="B5298" s="17"/>
      <c r="C5298" s="8"/>
      <c r="D5298" s="41"/>
      <c r="E5298" s="9"/>
      <c r="F5298" s="9"/>
      <c r="G5298" s="78"/>
      <c r="H5298" s="50"/>
    </row>
    <row r="5299" spans="1:8" ht="12.75">
      <c r="A5299" s="66"/>
      <c r="B5299" s="17" t="s">
        <v>1263</v>
      </c>
      <c r="C5299" s="8"/>
      <c r="D5299" s="41"/>
      <c r="E5299" s="9"/>
      <c r="F5299" s="9"/>
      <c r="G5299" s="78"/>
      <c r="H5299" s="50"/>
    </row>
    <row r="5300" spans="1:8" ht="12.75">
      <c r="A5300" s="66" t="s">
        <v>1424</v>
      </c>
      <c r="B5300" s="7" t="s">
        <v>534</v>
      </c>
      <c r="C5300" s="8">
        <v>54200000</v>
      </c>
      <c r="D5300" s="41">
        <v>54420000</v>
      </c>
      <c r="E5300" s="9">
        <v>54263608.52</v>
      </c>
      <c r="F5300" s="46" t="str">
        <f>IF(E5300&gt;D5300,E5300-D5300," ")</f>
        <v> </v>
      </c>
      <c r="G5300" s="47">
        <f>IF(D5300&gt;E5300,D5300-E5300," ")</f>
        <v>156391.47999999672</v>
      </c>
      <c r="H5300" s="50">
        <v>156391.48</v>
      </c>
    </row>
    <row r="5301" spans="1:8" ht="12.75">
      <c r="A5301" s="66"/>
      <c r="B5301" s="7"/>
      <c r="C5301" s="8"/>
      <c r="D5301" s="41"/>
      <c r="E5301" s="9"/>
      <c r="F5301" s="9"/>
      <c r="G5301" s="78"/>
      <c r="H5301" s="50"/>
    </row>
    <row r="5302" spans="1:8" ht="12.75">
      <c r="A5302" s="66"/>
      <c r="B5302" s="17" t="s">
        <v>1264</v>
      </c>
      <c r="C5302" s="8"/>
      <c r="D5302" s="41"/>
      <c r="E5302" s="9"/>
      <c r="F5302" s="9"/>
      <c r="G5302" s="78"/>
      <c r="H5302" s="50"/>
    </row>
    <row r="5303" spans="1:8" ht="12.75">
      <c r="A5303" s="66" t="s">
        <v>1425</v>
      </c>
      <c r="B5303" s="7" t="s">
        <v>555</v>
      </c>
      <c r="C5303" s="8">
        <v>4600000</v>
      </c>
      <c r="D5303" s="41">
        <v>5300000</v>
      </c>
      <c r="E5303" s="9">
        <v>5181104.27</v>
      </c>
      <c r="F5303" s="46" t="str">
        <f aca="true" t="shared" si="304" ref="F5303:F5324">IF(E5303&gt;D5303,E5303-D5303," ")</f>
        <v> </v>
      </c>
      <c r="G5303" s="47">
        <f aca="true" t="shared" si="305" ref="G5303:G5324">IF(D5303&gt;E5303,D5303-E5303," ")</f>
        <v>118895.73000000045</v>
      </c>
      <c r="H5303" s="50">
        <v>118895.73</v>
      </c>
    </row>
    <row r="5304" spans="1:8" ht="12.75">
      <c r="A5304" s="67" t="s">
        <v>538</v>
      </c>
      <c r="B5304" s="7" t="s">
        <v>579</v>
      </c>
      <c r="C5304" s="8">
        <v>30000</v>
      </c>
      <c r="D5304" s="41">
        <v>30000</v>
      </c>
      <c r="E5304" s="9">
        <v>29690</v>
      </c>
      <c r="F5304" s="46" t="str">
        <f t="shared" si="304"/>
        <v> </v>
      </c>
      <c r="G5304" s="47">
        <f t="shared" si="305"/>
        <v>310</v>
      </c>
      <c r="H5304" s="50">
        <v>310</v>
      </c>
    </row>
    <row r="5305" spans="1:8" ht="12.75">
      <c r="A5305" s="67" t="s">
        <v>539</v>
      </c>
      <c r="B5305" s="7" t="s">
        <v>556</v>
      </c>
      <c r="C5305" s="8">
        <v>1500000</v>
      </c>
      <c r="D5305" s="41">
        <v>1500000</v>
      </c>
      <c r="E5305" s="9">
        <v>1126820.18</v>
      </c>
      <c r="F5305" s="46" t="str">
        <f t="shared" si="304"/>
        <v> </v>
      </c>
      <c r="G5305" s="47">
        <f t="shared" si="305"/>
        <v>373179.82000000007</v>
      </c>
      <c r="H5305" s="50">
        <v>373179.82</v>
      </c>
    </row>
    <row r="5306" spans="1:8" ht="12.75">
      <c r="A5306" s="67" t="s">
        <v>540</v>
      </c>
      <c r="B5306" s="7" t="s">
        <v>557</v>
      </c>
      <c r="C5306" s="8">
        <v>499990</v>
      </c>
      <c r="D5306" s="41">
        <v>499990</v>
      </c>
      <c r="E5306" s="9">
        <v>464842.28</v>
      </c>
      <c r="F5306" s="46" t="str">
        <f t="shared" si="304"/>
        <v> </v>
      </c>
      <c r="G5306" s="47">
        <f t="shared" si="305"/>
        <v>35147.71999999997</v>
      </c>
      <c r="H5306" s="50">
        <v>35147.72</v>
      </c>
    </row>
    <row r="5307" spans="1:8" ht="12.75">
      <c r="A5307" s="67" t="s">
        <v>541</v>
      </c>
      <c r="B5307" s="7" t="s">
        <v>558</v>
      </c>
      <c r="C5307" s="8">
        <v>2200000</v>
      </c>
      <c r="D5307" s="41">
        <v>2200000</v>
      </c>
      <c r="E5307" s="9">
        <v>1817933.62</v>
      </c>
      <c r="F5307" s="46" t="str">
        <f t="shared" si="304"/>
        <v> </v>
      </c>
      <c r="G5307" s="47">
        <f t="shared" si="305"/>
        <v>382066.3799999999</v>
      </c>
      <c r="H5307" s="50">
        <v>382066.38</v>
      </c>
    </row>
    <row r="5308" spans="1:8" ht="12.75">
      <c r="A5308" s="67" t="s">
        <v>542</v>
      </c>
      <c r="B5308" s="7" t="s">
        <v>581</v>
      </c>
      <c r="C5308" s="8">
        <v>600000</v>
      </c>
      <c r="D5308" s="41">
        <v>600000</v>
      </c>
      <c r="E5308" s="9">
        <v>598521.57</v>
      </c>
      <c r="F5308" s="46" t="str">
        <f t="shared" si="304"/>
        <v> </v>
      </c>
      <c r="G5308" s="47">
        <f t="shared" si="305"/>
        <v>1478.4300000000512</v>
      </c>
      <c r="H5308" s="50">
        <v>1478.43</v>
      </c>
    </row>
    <row r="5309" spans="1:8" ht="12.75">
      <c r="A5309" s="67" t="s">
        <v>543</v>
      </c>
      <c r="B5309" s="7" t="s">
        <v>559</v>
      </c>
      <c r="C5309" s="8">
        <v>215000</v>
      </c>
      <c r="D5309" s="41">
        <v>350000</v>
      </c>
      <c r="E5309" s="9">
        <v>325218.15</v>
      </c>
      <c r="F5309" s="46" t="str">
        <f t="shared" si="304"/>
        <v> </v>
      </c>
      <c r="G5309" s="47">
        <f t="shared" si="305"/>
        <v>24781.849999999977</v>
      </c>
      <c r="H5309" s="50">
        <v>24781.85</v>
      </c>
    </row>
    <row r="5310" spans="1:8" ht="12.75">
      <c r="A5310" s="67" t="s">
        <v>544</v>
      </c>
      <c r="B5310" s="7" t="s">
        <v>1353</v>
      </c>
      <c r="C5310" s="8">
        <v>1500000</v>
      </c>
      <c r="D5310" s="41"/>
      <c r="E5310" s="9"/>
      <c r="F5310" s="46" t="str">
        <f t="shared" si="304"/>
        <v> </v>
      </c>
      <c r="G5310" s="47" t="str">
        <f t="shared" si="305"/>
        <v> </v>
      </c>
      <c r="H5310" s="50"/>
    </row>
    <row r="5311" spans="1:8" ht="12.75">
      <c r="A5311" s="67"/>
      <c r="B5311" s="7" t="s">
        <v>1382</v>
      </c>
      <c r="C5311" s="8"/>
      <c r="D5311" s="41">
        <v>1500000</v>
      </c>
      <c r="E5311" s="9">
        <v>1386766.59</v>
      </c>
      <c r="F5311" s="46" t="str">
        <f t="shared" si="304"/>
        <v> </v>
      </c>
      <c r="G5311" s="47">
        <f t="shared" si="305"/>
        <v>113233.40999999992</v>
      </c>
      <c r="H5311" s="50">
        <v>113233.41</v>
      </c>
    </row>
    <row r="5312" spans="1:8" ht="12.75">
      <c r="A5312" s="67" t="s">
        <v>578</v>
      </c>
      <c r="B5312" s="7" t="s">
        <v>560</v>
      </c>
      <c r="C5312" s="8">
        <v>2000000</v>
      </c>
      <c r="D5312" s="41">
        <v>980000</v>
      </c>
      <c r="E5312" s="9">
        <v>643612.89</v>
      </c>
      <c r="F5312" s="46" t="str">
        <f t="shared" si="304"/>
        <v> </v>
      </c>
      <c r="G5312" s="47">
        <f t="shared" si="305"/>
        <v>336387.11</v>
      </c>
      <c r="H5312" s="50">
        <v>336387.11</v>
      </c>
    </row>
    <row r="5313" spans="1:8" ht="12.75">
      <c r="A5313" s="67" t="s">
        <v>545</v>
      </c>
      <c r="B5313" s="7" t="s">
        <v>561</v>
      </c>
      <c r="C5313" s="8">
        <v>200000</v>
      </c>
      <c r="D5313" s="41">
        <v>200000</v>
      </c>
      <c r="E5313" s="9">
        <v>89966.5</v>
      </c>
      <c r="F5313" s="46" t="str">
        <f t="shared" si="304"/>
        <v> </v>
      </c>
      <c r="G5313" s="47">
        <f t="shared" si="305"/>
        <v>110033.5</v>
      </c>
      <c r="H5313" s="50">
        <v>110033.5</v>
      </c>
    </row>
    <row r="5314" spans="1:8" ht="12.75">
      <c r="A5314" s="67" t="s">
        <v>546</v>
      </c>
      <c r="B5314" s="7" t="s">
        <v>562</v>
      </c>
      <c r="C5314" s="8">
        <v>6500000</v>
      </c>
      <c r="D5314" s="41">
        <v>6200000</v>
      </c>
      <c r="E5314" s="9">
        <v>6199954.91</v>
      </c>
      <c r="F5314" s="46" t="str">
        <f t="shared" si="304"/>
        <v> </v>
      </c>
      <c r="G5314" s="47">
        <f t="shared" si="305"/>
        <v>45.08999999985099</v>
      </c>
      <c r="H5314" s="50">
        <v>45.09</v>
      </c>
    </row>
    <row r="5315" spans="1:8" ht="12.75">
      <c r="A5315" s="67" t="s">
        <v>547</v>
      </c>
      <c r="B5315" s="7" t="s">
        <v>563</v>
      </c>
      <c r="C5315" s="8">
        <v>400000</v>
      </c>
      <c r="D5315" s="41">
        <v>400000</v>
      </c>
      <c r="E5315" s="9">
        <v>242284.3</v>
      </c>
      <c r="F5315" s="46" t="str">
        <f t="shared" si="304"/>
        <v> </v>
      </c>
      <c r="G5315" s="47">
        <f t="shared" si="305"/>
        <v>157715.7</v>
      </c>
      <c r="H5315" s="50">
        <v>157715.7</v>
      </c>
    </row>
    <row r="5316" spans="1:8" ht="12.75">
      <c r="A5316" s="67" t="s">
        <v>548</v>
      </c>
      <c r="B5316" s="7" t="s">
        <v>564</v>
      </c>
      <c r="C5316" s="8">
        <v>150000</v>
      </c>
      <c r="D5316" s="41">
        <v>150000</v>
      </c>
      <c r="E5316" s="9">
        <v>14179.98</v>
      </c>
      <c r="F5316" s="46" t="str">
        <f t="shared" si="304"/>
        <v> </v>
      </c>
      <c r="G5316" s="47">
        <f t="shared" si="305"/>
        <v>135820.02</v>
      </c>
      <c r="H5316" s="50">
        <v>135820.02</v>
      </c>
    </row>
    <row r="5317" spans="1:8" ht="12.75">
      <c r="A5317" s="67" t="s">
        <v>1325</v>
      </c>
      <c r="B5317" s="7" t="s">
        <v>1430</v>
      </c>
      <c r="C5317" s="8">
        <v>8000000</v>
      </c>
      <c r="D5317" s="41"/>
      <c r="E5317" s="9"/>
      <c r="F5317" s="46" t="str">
        <f t="shared" si="304"/>
        <v> </v>
      </c>
      <c r="G5317" s="47" t="str">
        <f t="shared" si="305"/>
        <v> </v>
      </c>
      <c r="H5317" s="50"/>
    </row>
    <row r="5318" spans="1:8" ht="12.75">
      <c r="A5318" s="67"/>
      <c r="B5318" s="7" t="s">
        <v>1429</v>
      </c>
      <c r="C5318" s="8"/>
      <c r="D5318" s="41">
        <v>8000000</v>
      </c>
      <c r="E5318" s="9">
        <v>7176623.3</v>
      </c>
      <c r="F5318" s="46" t="str">
        <f t="shared" si="304"/>
        <v> </v>
      </c>
      <c r="G5318" s="47">
        <f t="shared" si="305"/>
        <v>823376.7000000002</v>
      </c>
      <c r="H5318" s="50">
        <v>823376.7</v>
      </c>
    </row>
    <row r="5319" spans="1:8" ht="12.75">
      <c r="A5319" s="67" t="s">
        <v>549</v>
      </c>
      <c r="B5319" s="7" t="s">
        <v>565</v>
      </c>
      <c r="C5319" s="8">
        <v>665000</v>
      </c>
      <c r="D5319" s="41">
        <v>530000</v>
      </c>
      <c r="E5319" s="9">
        <v>480733.5</v>
      </c>
      <c r="F5319" s="46" t="str">
        <f t="shared" si="304"/>
        <v> </v>
      </c>
      <c r="G5319" s="47">
        <f t="shared" si="305"/>
        <v>49266.5</v>
      </c>
      <c r="H5319" s="50">
        <v>49266.5</v>
      </c>
    </row>
    <row r="5320" spans="1:8" ht="12.75">
      <c r="A5320" s="67" t="s">
        <v>551</v>
      </c>
      <c r="B5320" s="7" t="s">
        <v>567</v>
      </c>
      <c r="C5320" s="8">
        <v>10</v>
      </c>
      <c r="D5320" s="41">
        <v>10</v>
      </c>
      <c r="E5320" s="9">
        <v>0</v>
      </c>
      <c r="F5320" s="46" t="str">
        <f t="shared" si="304"/>
        <v> </v>
      </c>
      <c r="G5320" s="47">
        <f t="shared" si="305"/>
        <v>10</v>
      </c>
      <c r="H5320" s="50">
        <v>10</v>
      </c>
    </row>
    <row r="5321" spans="1:8" ht="12.75">
      <c r="A5321" s="67" t="s">
        <v>1426</v>
      </c>
      <c r="B5321" s="7" t="s">
        <v>1431</v>
      </c>
      <c r="C5321" s="8">
        <v>3450000</v>
      </c>
      <c r="D5321" s="41">
        <v>3990000</v>
      </c>
      <c r="E5321" s="9">
        <v>3986058.38</v>
      </c>
      <c r="F5321" s="46" t="str">
        <f t="shared" si="304"/>
        <v> </v>
      </c>
      <c r="G5321" s="47">
        <f t="shared" si="305"/>
        <v>3941.6200000001118</v>
      </c>
      <c r="H5321" s="50">
        <v>3941.62</v>
      </c>
    </row>
    <row r="5322" spans="1:8" ht="12.75">
      <c r="A5322" s="67" t="s">
        <v>1427</v>
      </c>
      <c r="B5322" s="7" t="s">
        <v>1432</v>
      </c>
      <c r="C5322" s="8">
        <v>4500000</v>
      </c>
      <c r="D5322" s="41">
        <v>4800000</v>
      </c>
      <c r="E5322" s="9">
        <v>4330242.89</v>
      </c>
      <c r="F5322" s="46" t="str">
        <f t="shared" si="304"/>
        <v> </v>
      </c>
      <c r="G5322" s="47">
        <f t="shared" si="305"/>
        <v>469757.11000000034</v>
      </c>
      <c r="H5322" s="50">
        <v>469757.11</v>
      </c>
    </row>
    <row r="5323" spans="1:8" ht="12.75">
      <c r="A5323" s="67" t="s">
        <v>552</v>
      </c>
      <c r="B5323" s="7" t="s">
        <v>582</v>
      </c>
      <c r="C5323" s="8">
        <v>60000</v>
      </c>
      <c r="D5323" s="41">
        <v>80000</v>
      </c>
      <c r="E5323" s="9">
        <v>78208.5</v>
      </c>
      <c r="F5323" s="46" t="str">
        <f t="shared" si="304"/>
        <v> </v>
      </c>
      <c r="G5323" s="47">
        <f t="shared" si="305"/>
        <v>1791.5</v>
      </c>
      <c r="H5323" s="50">
        <v>1791.5</v>
      </c>
    </row>
    <row r="5324" spans="1:8" ht="12.75">
      <c r="A5324" s="67" t="s">
        <v>553</v>
      </c>
      <c r="B5324" s="7" t="s">
        <v>568</v>
      </c>
      <c r="C5324" s="8">
        <v>500000</v>
      </c>
      <c r="D5324" s="41">
        <v>500000</v>
      </c>
      <c r="E5324" s="9">
        <v>488181.75</v>
      </c>
      <c r="F5324" s="46" t="str">
        <f t="shared" si="304"/>
        <v> </v>
      </c>
      <c r="G5324" s="47">
        <f t="shared" si="305"/>
        <v>11818.25</v>
      </c>
      <c r="H5324" s="50">
        <v>11818.25</v>
      </c>
    </row>
    <row r="5325" spans="1:8" ht="12.75">
      <c r="A5325" s="67"/>
      <c r="B5325" s="15" t="s">
        <v>601</v>
      </c>
      <c r="C5325" s="8"/>
      <c r="D5325" s="44">
        <f>SUM(D5300:D5324)</f>
        <v>92230000</v>
      </c>
      <c r="E5325" s="22">
        <f>SUM(E5300:E5324)</f>
        <v>88924552.08</v>
      </c>
      <c r="F5325" s="22"/>
      <c r="G5325" s="61">
        <f>SUM(G5300:G5324)</f>
        <v>3305447.919999998</v>
      </c>
      <c r="H5325" s="50">
        <f>SUM(H5300:H5324)</f>
        <v>3305447.9199999995</v>
      </c>
    </row>
    <row r="5326" spans="1:8" ht="12.75">
      <c r="A5326" s="27"/>
      <c r="B5326" s="3"/>
      <c r="C5326" s="1"/>
      <c r="D5326" s="45"/>
      <c r="E5326" s="4"/>
      <c r="F5326" s="4"/>
      <c r="G5326" s="4"/>
      <c r="H5326" s="50"/>
    </row>
    <row r="5327" spans="1:8" ht="12.75">
      <c r="A5327" s="67"/>
      <c r="B5327" s="7"/>
      <c r="C5327" s="8"/>
      <c r="D5327" s="41"/>
      <c r="E5327" s="9"/>
      <c r="F5327" s="9"/>
      <c r="G5327" s="78"/>
      <c r="H5327" s="50"/>
    </row>
    <row r="5328" spans="1:8" ht="12.75">
      <c r="A5328" s="67"/>
      <c r="B5328" s="17" t="s">
        <v>70</v>
      </c>
      <c r="C5328" s="8"/>
      <c r="D5328" s="41"/>
      <c r="E5328" s="9"/>
      <c r="F5328" s="9"/>
      <c r="G5328" s="78"/>
      <c r="H5328" s="50"/>
    </row>
    <row r="5329" spans="1:8" ht="12.75">
      <c r="A5329" s="67"/>
      <c r="B5329" s="7"/>
      <c r="C5329" s="8"/>
      <c r="D5329" s="41"/>
      <c r="E5329" s="9"/>
      <c r="F5329" s="9"/>
      <c r="G5329" s="78"/>
      <c r="H5329" s="50"/>
    </row>
    <row r="5330" spans="1:8" ht="12.75">
      <c r="A5330" s="67"/>
      <c r="B5330" s="15" t="s">
        <v>598</v>
      </c>
      <c r="C5330" s="8"/>
      <c r="D5330" s="41">
        <f>D5325</f>
        <v>92230000</v>
      </c>
      <c r="E5330" s="9">
        <f>E5325</f>
        <v>88924552.08</v>
      </c>
      <c r="F5330" s="9"/>
      <c r="G5330" s="78">
        <f>G5325</f>
        <v>3305447.919999998</v>
      </c>
      <c r="H5330" s="50">
        <f>H5325</f>
        <v>3305447.9199999995</v>
      </c>
    </row>
    <row r="5331" spans="1:8" ht="12.75">
      <c r="A5331" s="67"/>
      <c r="B5331" s="7"/>
      <c r="C5331" s="8"/>
      <c r="D5331" s="41"/>
      <c r="E5331" s="9"/>
      <c r="F5331" s="9"/>
      <c r="G5331" s="78"/>
      <c r="H5331" s="50"/>
    </row>
    <row r="5332" spans="1:8" ht="12.75">
      <c r="A5332" s="67"/>
      <c r="B5332" s="17" t="s">
        <v>599</v>
      </c>
      <c r="C5332" s="8"/>
      <c r="D5332" s="41"/>
      <c r="E5332" s="9"/>
      <c r="F5332" s="9"/>
      <c r="G5332" s="78"/>
      <c r="H5332" s="50"/>
    </row>
    <row r="5333" spans="1:8" ht="12.75">
      <c r="A5333" s="66" t="s">
        <v>71</v>
      </c>
      <c r="B5333" s="7" t="s">
        <v>1347</v>
      </c>
      <c r="C5333" s="8">
        <v>2000000</v>
      </c>
      <c r="D5333" s="41">
        <v>2000000</v>
      </c>
      <c r="E5333" s="9">
        <v>1908582.56</v>
      </c>
      <c r="F5333" s="46" t="str">
        <f>IF(E5333&gt;D5333,E5333-D5333," ")</f>
        <v> </v>
      </c>
      <c r="G5333" s="47">
        <f>IF(D5333&gt;E5333,D5333-E5333," ")</f>
        <v>91417.43999999994</v>
      </c>
      <c r="H5333" s="50">
        <v>91417.44</v>
      </c>
    </row>
    <row r="5334" spans="1:8" ht="12.75">
      <c r="A5334" s="67" t="s">
        <v>1428</v>
      </c>
      <c r="B5334" s="7" t="s">
        <v>1433</v>
      </c>
      <c r="C5334" s="8">
        <v>6195000</v>
      </c>
      <c r="D5334" s="41">
        <v>6195000</v>
      </c>
      <c r="E5334" s="9">
        <v>6195000</v>
      </c>
      <c r="F5334" s="46" t="str">
        <f>IF(E5334&gt;D5334,E5334-D5334," ")</f>
        <v> </v>
      </c>
      <c r="G5334" s="47" t="str">
        <f>IF(D5334&gt;E5334,D5334-E5334," ")</f>
        <v> </v>
      </c>
      <c r="H5334" s="50">
        <v>0</v>
      </c>
    </row>
    <row r="5335" spans="1:8" ht="12.75">
      <c r="A5335" s="67" t="s">
        <v>592</v>
      </c>
      <c r="B5335" s="7" t="s">
        <v>1340</v>
      </c>
      <c r="C5335" s="8">
        <v>1150000</v>
      </c>
      <c r="D5335" s="41"/>
      <c r="E5335" s="9"/>
      <c r="F5335" s="46" t="str">
        <f>IF(E5335&gt;D5335,E5335-D5335," ")</f>
        <v> </v>
      </c>
      <c r="G5335" s="47" t="str">
        <f>IF(D5335&gt;E5335,D5335-E5335," ")</f>
        <v> </v>
      </c>
      <c r="H5335" s="50"/>
    </row>
    <row r="5336" spans="1:8" ht="12.75">
      <c r="A5336" s="67"/>
      <c r="B5336" s="7" t="s">
        <v>1434</v>
      </c>
      <c r="C5336" s="8"/>
      <c r="D5336" s="41">
        <v>1450000</v>
      </c>
      <c r="E5336" s="9">
        <v>1438982.32</v>
      </c>
      <c r="F5336" s="46" t="str">
        <f>IF(E5336&gt;D5336,E5336-D5336," ")</f>
        <v> </v>
      </c>
      <c r="G5336" s="47">
        <f>IF(D5336&gt;E5336,D5336-E5336," ")</f>
        <v>11017.679999999935</v>
      </c>
      <c r="H5336" s="50">
        <v>11017.68</v>
      </c>
    </row>
    <row r="5337" spans="1:8" ht="12.75">
      <c r="A5337" s="67"/>
      <c r="B5337" s="7"/>
      <c r="C5337" s="8"/>
      <c r="D5337" s="41"/>
      <c r="E5337" s="9"/>
      <c r="F5337" s="9"/>
      <c r="G5337" s="78"/>
      <c r="H5337" s="50"/>
    </row>
    <row r="5338" spans="1:9" ht="12.75">
      <c r="A5338" s="66"/>
      <c r="B5338" s="14" t="s">
        <v>1243</v>
      </c>
      <c r="C5338" s="8">
        <v>101115000</v>
      </c>
      <c r="D5338" s="44">
        <f>SUM(D5330:D5336)</f>
        <v>101875000</v>
      </c>
      <c r="E5338" s="22">
        <f>SUM(E5330:E5336)</f>
        <v>98467116.96</v>
      </c>
      <c r="F5338" s="22"/>
      <c r="G5338" s="61">
        <f>SUM(G5330:G5336)</f>
        <v>3407883.039999998</v>
      </c>
      <c r="H5338" s="73">
        <f>SUM(H5330:H5336)</f>
        <v>3407883.0399999996</v>
      </c>
      <c r="I5338" s="9">
        <v>98467116.96</v>
      </c>
    </row>
    <row r="5339" spans="1:8" ht="12.75">
      <c r="A5339" s="66"/>
      <c r="B5339" s="15" t="s">
        <v>1265</v>
      </c>
      <c r="C5339" s="8"/>
      <c r="D5339" s="41"/>
      <c r="E5339" s="9"/>
      <c r="F5339" s="56" t="str">
        <f>IF(E5338&gt;D5338,E5338-D5338," ")</f>
        <v> </v>
      </c>
      <c r="G5339" s="82">
        <f>IF(D5338&gt;E5338,D5338-E5338," ")</f>
        <v>3407883.0400000066</v>
      </c>
      <c r="H5339" s="50"/>
    </row>
    <row r="5340" spans="1:8" ht="12.75">
      <c r="A5340" s="66"/>
      <c r="B5340" s="7"/>
      <c r="C5340" s="8"/>
      <c r="D5340" s="41"/>
      <c r="E5340" s="9"/>
      <c r="F5340" s="9"/>
      <c r="G5340" s="78"/>
      <c r="H5340" s="50"/>
    </row>
    <row r="5341" spans="1:8" ht="12.75">
      <c r="A5341" s="66"/>
      <c r="B5341" s="17" t="s">
        <v>1367</v>
      </c>
      <c r="C5341" s="8"/>
      <c r="D5341" s="41"/>
      <c r="E5341" s="9"/>
      <c r="F5341" s="9"/>
      <c r="G5341" s="78"/>
      <c r="H5341" s="50"/>
    </row>
    <row r="5342" spans="1:8" ht="12.75">
      <c r="A5342" s="66"/>
      <c r="B5342" s="17" t="s">
        <v>1366</v>
      </c>
      <c r="C5342" s="8"/>
      <c r="D5342" s="41"/>
      <c r="E5342" s="9"/>
      <c r="F5342" s="9"/>
      <c r="G5342" s="78"/>
      <c r="H5342" s="50"/>
    </row>
    <row r="5343" spans="1:8" ht="12.75">
      <c r="A5343" s="66"/>
      <c r="B5343" s="17"/>
      <c r="C5343" s="8"/>
      <c r="D5343" s="41"/>
      <c r="E5343" s="9"/>
      <c r="F5343" s="9"/>
      <c r="G5343" s="78"/>
      <c r="H5343" s="50"/>
    </row>
    <row r="5344" spans="1:8" ht="12.75">
      <c r="A5344" s="66"/>
      <c r="B5344" s="17" t="s">
        <v>438</v>
      </c>
      <c r="C5344" s="8"/>
      <c r="D5344" s="41"/>
      <c r="E5344" s="9"/>
      <c r="F5344" s="9"/>
      <c r="G5344" s="78"/>
      <c r="H5344" s="50"/>
    </row>
    <row r="5345" spans="1:8" ht="12.75">
      <c r="A5345" s="66"/>
      <c r="B5345" s="17"/>
      <c r="C5345" s="8"/>
      <c r="D5345" s="41"/>
      <c r="E5345" s="9"/>
      <c r="F5345" s="9"/>
      <c r="G5345" s="78"/>
      <c r="H5345" s="50"/>
    </row>
    <row r="5346" spans="1:8" ht="12.75">
      <c r="A5346" s="66"/>
      <c r="B5346" s="17" t="s">
        <v>1263</v>
      </c>
      <c r="C5346" s="8"/>
      <c r="D5346" s="41"/>
      <c r="E5346" s="9"/>
      <c r="F5346" s="9"/>
      <c r="G5346" s="78"/>
      <c r="H5346" s="50"/>
    </row>
    <row r="5347" spans="1:8" ht="12.75">
      <c r="A5347" s="66" t="s">
        <v>1368</v>
      </c>
      <c r="B5347" s="7" t="s">
        <v>534</v>
      </c>
      <c r="C5347" s="8">
        <v>38860000</v>
      </c>
      <c r="D5347" s="41">
        <v>37820000</v>
      </c>
      <c r="E5347" s="9">
        <v>37805456.12</v>
      </c>
      <c r="F5347" s="46" t="str">
        <f>IF(E5347&gt;D5347,E5347-D5347," ")</f>
        <v> </v>
      </c>
      <c r="G5347" s="47">
        <f>IF(D5347&gt;E5347,D5347-E5347," ")</f>
        <v>14543.880000002682</v>
      </c>
      <c r="H5347" s="50">
        <v>14543.88</v>
      </c>
    </row>
    <row r="5348" spans="1:8" ht="12.75">
      <c r="A5348" s="66"/>
      <c r="B5348" s="7"/>
      <c r="C5348" s="8"/>
      <c r="D5348" s="41"/>
      <c r="E5348" s="9"/>
      <c r="F5348" s="9"/>
      <c r="G5348" s="78"/>
      <c r="H5348" s="50"/>
    </row>
    <row r="5349" spans="1:8" ht="12.75">
      <c r="A5349" s="66"/>
      <c r="B5349" s="17" t="s">
        <v>1264</v>
      </c>
      <c r="C5349" s="8"/>
      <c r="D5349" s="41"/>
      <c r="E5349" s="9"/>
      <c r="F5349" s="9"/>
      <c r="G5349" s="78"/>
      <c r="H5349" s="50"/>
    </row>
    <row r="5350" spans="1:8" ht="12.75">
      <c r="A5350" s="66" t="s">
        <v>1369</v>
      </c>
      <c r="B5350" s="7" t="s">
        <v>554</v>
      </c>
      <c r="C5350" s="8">
        <v>675000</v>
      </c>
      <c r="D5350" s="41">
        <v>1425000</v>
      </c>
      <c r="E5350" s="9">
        <v>1422291.79</v>
      </c>
      <c r="F5350" s="46" t="str">
        <f aca="true" t="shared" si="306" ref="F5350:F5381">IF(E5350&gt;D5350,E5350-D5350," ")</f>
        <v> </v>
      </c>
      <c r="G5350" s="47">
        <f aca="true" t="shared" si="307" ref="G5350:G5381">IF(D5350&gt;E5350,D5350-E5350," ")</f>
        <v>2708.2099999999627</v>
      </c>
      <c r="H5350" s="50">
        <v>2708.21</v>
      </c>
    </row>
    <row r="5351" spans="1:8" ht="12.75">
      <c r="A5351" s="67" t="s">
        <v>536</v>
      </c>
      <c r="B5351" s="7" t="s">
        <v>555</v>
      </c>
      <c r="C5351" s="8">
        <v>7300000</v>
      </c>
      <c r="D5351" s="41">
        <v>7600000</v>
      </c>
      <c r="E5351" s="9">
        <v>7593747.97</v>
      </c>
      <c r="F5351" s="46" t="str">
        <f t="shared" si="306"/>
        <v> </v>
      </c>
      <c r="G5351" s="47">
        <f t="shared" si="307"/>
        <v>6252.030000000261</v>
      </c>
      <c r="H5351" s="50">
        <v>6252.03</v>
      </c>
    </row>
    <row r="5352" spans="1:8" ht="12.75">
      <c r="A5352" s="67" t="s">
        <v>538</v>
      </c>
      <c r="B5352" s="7" t="s">
        <v>579</v>
      </c>
      <c r="C5352" s="8">
        <v>20000</v>
      </c>
      <c r="D5352" s="41">
        <v>20000</v>
      </c>
      <c r="E5352" s="9">
        <v>20000</v>
      </c>
      <c r="F5352" s="46" t="str">
        <f t="shared" si="306"/>
        <v> </v>
      </c>
      <c r="G5352" s="47" t="str">
        <f t="shared" si="307"/>
        <v> </v>
      </c>
      <c r="H5352" s="50">
        <v>0</v>
      </c>
    </row>
    <row r="5353" spans="1:8" ht="12.75">
      <c r="A5353" s="67" t="s">
        <v>1370</v>
      </c>
      <c r="B5353" s="7" t="s">
        <v>1381</v>
      </c>
      <c r="C5353" s="8">
        <v>80000</v>
      </c>
      <c r="D5353" s="41"/>
      <c r="E5353" s="9"/>
      <c r="F5353" s="46" t="str">
        <f t="shared" si="306"/>
        <v> </v>
      </c>
      <c r="G5353" s="47" t="str">
        <f t="shared" si="307"/>
        <v> </v>
      </c>
      <c r="H5353" s="50"/>
    </row>
    <row r="5354" spans="1:8" ht="12.75">
      <c r="A5354" s="67"/>
      <c r="B5354" s="7" t="s">
        <v>1380</v>
      </c>
      <c r="C5354" s="8"/>
      <c r="D5354" s="41">
        <v>40000</v>
      </c>
      <c r="E5354" s="9">
        <v>29830</v>
      </c>
      <c r="F5354" s="46" t="str">
        <f t="shared" si="306"/>
        <v> </v>
      </c>
      <c r="G5354" s="47">
        <f t="shared" si="307"/>
        <v>10170</v>
      </c>
      <c r="H5354" s="50">
        <v>10170</v>
      </c>
    </row>
    <row r="5355" spans="1:8" ht="12.75">
      <c r="A5355" s="67" t="s">
        <v>539</v>
      </c>
      <c r="B5355" s="7" t="s">
        <v>556</v>
      </c>
      <c r="C5355" s="8">
        <v>1300000</v>
      </c>
      <c r="D5355" s="41">
        <v>1600000</v>
      </c>
      <c r="E5355" s="9">
        <v>1564912.68</v>
      </c>
      <c r="F5355" s="46" t="str">
        <f t="shared" si="306"/>
        <v> </v>
      </c>
      <c r="G5355" s="47">
        <f t="shared" si="307"/>
        <v>35087.320000000065</v>
      </c>
      <c r="H5355" s="50">
        <v>35087.32</v>
      </c>
    </row>
    <row r="5356" spans="1:8" ht="12.75">
      <c r="A5356" s="67" t="s">
        <v>540</v>
      </c>
      <c r="B5356" s="7" t="s">
        <v>557</v>
      </c>
      <c r="C5356" s="8">
        <v>230000</v>
      </c>
      <c r="D5356" s="41">
        <v>230000</v>
      </c>
      <c r="E5356" s="9">
        <v>217420.93</v>
      </c>
      <c r="F5356" s="46" t="str">
        <f t="shared" si="306"/>
        <v> </v>
      </c>
      <c r="G5356" s="47">
        <f t="shared" si="307"/>
        <v>12579.070000000007</v>
      </c>
      <c r="H5356" s="50">
        <v>12579.07</v>
      </c>
    </row>
    <row r="5357" spans="1:8" ht="12.75">
      <c r="A5357" s="67" t="s">
        <v>541</v>
      </c>
      <c r="B5357" s="7" t="s">
        <v>558</v>
      </c>
      <c r="C5357" s="8">
        <v>1700000</v>
      </c>
      <c r="D5357" s="41">
        <v>2300000</v>
      </c>
      <c r="E5357" s="9">
        <v>2293034.36</v>
      </c>
      <c r="F5357" s="46" t="str">
        <f t="shared" si="306"/>
        <v> </v>
      </c>
      <c r="G5357" s="47">
        <f t="shared" si="307"/>
        <v>6965.64000000013</v>
      </c>
      <c r="H5357" s="50">
        <v>6965.64</v>
      </c>
    </row>
    <row r="5358" spans="1:8" ht="12.75">
      <c r="A5358" s="67" t="s">
        <v>577</v>
      </c>
      <c r="B5358" s="7" t="s">
        <v>580</v>
      </c>
      <c r="C5358" s="8">
        <v>1000000</v>
      </c>
      <c r="D5358" s="41">
        <v>1275000</v>
      </c>
      <c r="E5358" s="9">
        <v>1265534.37</v>
      </c>
      <c r="F5358" s="46" t="str">
        <f t="shared" si="306"/>
        <v> </v>
      </c>
      <c r="G5358" s="47">
        <f t="shared" si="307"/>
        <v>9465.629999999888</v>
      </c>
      <c r="H5358" s="50">
        <v>9465.63</v>
      </c>
    </row>
    <row r="5359" spans="1:8" ht="12.75">
      <c r="A5359" s="67" t="s">
        <v>542</v>
      </c>
      <c r="B5359" s="7" t="s">
        <v>581</v>
      </c>
      <c r="C5359" s="8">
        <v>1800000</v>
      </c>
      <c r="D5359" s="41">
        <v>2500000</v>
      </c>
      <c r="E5359" s="9">
        <v>2741171.72</v>
      </c>
      <c r="F5359" s="46">
        <f t="shared" si="306"/>
        <v>241171.7200000002</v>
      </c>
      <c r="G5359" s="47" t="str">
        <f t="shared" si="307"/>
        <v> </v>
      </c>
      <c r="H5359" s="50">
        <v>-241171.72</v>
      </c>
    </row>
    <row r="5360" spans="1:8" ht="12.75">
      <c r="A5360" s="67" t="s">
        <v>543</v>
      </c>
      <c r="B5360" s="7" t="s">
        <v>559</v>
      </c>
      <c r="C5360" s="8">
        <v>200000</v>
      </c>
      <c r="D5360" s="41">
        <v>275000</v>
      </c>
      <c r="E5360" s="9">
        <v>242901</v>
      </c>
      <c r="F5360" s="46" t="str">
        <f t="shared" si="306"/>
        <v> </v>
      </c>
      <c r="G5360" s="47">
        <f t="shared" si="307"/>
        <v>32099</v>
      </c>
      <c r="H5360" s="50">
        <v>32099</v>
      </c>
    </row>
    <row r="5361" spans="1:8" ht="12.75">
      <c r="A5361" s="67" t="s">
        <v>544</v>
      </c>
      <c r="B5361" s="7" t="s">
        <v>1353</v>
      </c>
      <c r="C5361" s="8">
        <v>3800000</v>
      </c>
      <c r="D5361" s="41"/>
      <c r="E5361" s="9"/>
      <c r="F5361" s="46" t="str">
        <f t="shared" si="306"/>
        <v> </v>
      </c>
      <c r="G5361" s="47" t="str">
        <f t="shared" si="307"/>
        <v> </v>
      </c>
      <c r="H5361" s="50"/>
    </row>
    <row r="5362" spans="1:8" ht="12.75">
      <c r="A5362" s="67"/>
      <c r="B5362" s="7" t="s">
        <v>1382</v>
      </c>
      <c r="C5362" s="8"/>
      <c r="D5362" s="41">
        <v>2700000</v>
      </c>
      <c r="E5362" s="9">
        <v>2649777.69</v>
      </c>
      <c r="F5362" s="46" t="str">
        <f t="shared" si="306"/>
        <v> </v>
      </c>
      <c r="G5362" s="47">
        <f t="shared" si="307"/>
        <v>50222.310000000056</v>
      </c>
      <c r="H5362" s="50">
        <v>50222.31</v>
      </c>
    </row>
    <row r="5363" spans="1:8" ht="12.75">
      <c r="A5363" s="67" t="s">
        <v>578</v>
      </c>
      <c r="B5363" s="7" t="s">
        <v>560</v>
      </c>
      <c r="C5363" s="8">
        <v>50000</v>
      </c>
      <c r="D5363" s="41">
        <v>25000</v>
      </c>
      <c r="E5363" s="9">
        <v>9500</v>
      </c>
      <c r="F5363" s="46" t="str">
        <f t="shared" si="306"/>
        <v> </v>
      </c>
      <c r="G5363" s="47">
        <f t="shared" si="307"/>
        <v>15500</v>
      </c>
      <c r="H5363" s="50">
        <v>15500</v>
      </c>
    </row>
    <row r="5364" spans="1:8" ht="12.75">
      <c r="A5364" s="67" t="s">
        <v>545</v>
      </c>
      <c r="B5364" s="7" t="s">
        <v>561</v>
      </c>
      <c r="C5364" s="8">
        <v>520000</v>
      </c>
      <c r="D5364" s="41">
        <v>775000</v>
      </c>
      <c r="E5364" s="9">
        <v>771103.95</v>
      </c>
      <c r="F5364" s="46" t="str">
        <f t="shared" si="306"/>
        <v> </v>
      </c>
      <c r="G5364" s="47">
        <f t="shared" si="307"/>
        <v>3896.0500000000466</v>
      </c>
      <c r="H5364" s="50">
        <v>3896.05</v>
      </c>
    </row>
    <row r="5365" spans="1:8" ht="12.75">
      <c r="A5365" s="67" t="s">
        <v>546</v>
      </c>
      <c r="B5365" s="7" t="s">
        <v>562</v>
      </c>
      <c r="C5365" s="8">
        <v>3500000</v>
      </c>
      <c r="D5365" s="41">
        <v>4200000</v>
      </c>
      <c r="E5365" s="9">
        <v>4698094.38</v>
      </c>
      <c r="F5365" s="46">
        <f t="shared" si="306"/>
        <v>498094.3799999999</v>
      </c>
      <c r="G5365" s="47" t="str">
        <f t="shared" si="307"/>
        <v> </v>
      </c>
      <c r="H5365" s="50">
        <v>-498094.38</v>
      </c>
    </row>
    <row r="5366" spans="1:8" ht="12.75">
      <c r="A5366" s="67" t="s">
        <v>547</v>
      </c>
      <c r="B5366" s="7" t="s">
        <v>563</v>
      </c>
      <c r="C5366" s="8">
        <v>1800000</v>
      </c>
      <c r="D5366" s="41">
        <v>2100000</v>
      </c>
      <c r="E5366" s="9">
        <v>2097691.69</v>
      </c>
      <c r="F5366" s="46" t="str">
        <f t="shared" si="306"/>
        <v> </v>
      </c>
      <c r="G5366" s="47">
        <f t="shared" si="307"/>
        <v>2308.310000000056</v>
      </c>
      <c r="H5366" s="50">
        <v>2308.31</v>
      </c>
    </row>
    <row r="5367" spans="1:8" ht="12.75">
      <c r="A5367" s="67" t="s">
        <v>548</v>
      </c>
      <c r="B5367" s="7" t="s">
        <v>564</v>
      </c>
      <c r="C5367" s="8">
        <v>100000</v>
      </c>
      <c r="D5367" s="41">
        <v>125000</v>
      </c>
      <c r="E5367" s="9">
        <v>116217.25</v>
      </c>
      <c r="F5367" s="46" t="str">
        <f t="shared" si="306"/>
        <v> </v>
      </c>
      <c r="G5367" s="47">
        <f t="shared" si="307"/>
        <v>8782.75</v>
      </c>
      <c r="H5367" s="50">
        <v>8782.75</v>
      </c>
    </row>
    <row r="5368" spans="1:8" ht="12.75">
      <c r="A5368" s="67" t="s">
        <v>1326</v>
      </c>
      <c r="B5368" s="7" t="s">
        <v>1384</v>
      </c>
      <c r="C5368" s="8">
        <v>3500000</v>
      </c>
      <c r="D5368" s="41"/>
      <c r="E5368" s="9"/>
      <c r="F5368" s="46" t="str">
        <f t="shared" si="306"/>
        <v> </v>
      </c>
      <c r="G5368" s="47" t="str">
        <f t="shared" si="307"/>
        <v> </v>
      </c>
      <c r="H5368" s="50"/>
    </row>
    <row r="5369" spans="1:8" ht="12.75">
      <c r="A5369" s="67"/>
      <c r="B5369" s="7" t="s">
        <v>1383</v>
      </c>
      <c r="C5369" s="8"/>
      <c r="D5369" s="41">
        <v>1620000</v>
      </c>
      <c r="E5369" s="9">
        <v>1547731.48</v>
      </c>
      <c r="F5369" s="46" t="str">
        <f t="shared" si="306"/>
        <v> </v>
      </c>
      <c r="G5369" s="47">
        <f t="shared" si="307"/>
        <v>72268.52000000002</v>
      </c>
      <c r="H5369" s="50">
        <v>72268.52</v>
      </c>
    </row>
    <row r="5370" spans="1:8" ht="12.75">
      <c r="A5370" s="67" t="s">
        <v>549</v>
      </c>
      <c r="B5370" s="7" t="s">
        <v>565</v>
      </c>
      <c r="C5370" s="8">
        <v>570000</v>
      </c>
      <c r="D5370" s="41">
        <v>670000</v>
      </c>
      <c r="E5370" s="9">
        <v>610989.5</v>
      </c>
      <c r="F5370" s="46" t="str">
        <f t="shared" si="306"/>
        <v> </v>
      </c>
      <c r="G5370" s="47">
        <f t="shared" si="307"/>
        <v>59010.5</v>
      </c>
      <c r="H5370" s="50">
        <v>59010.5</v>
      </c>
    </row>
    <row r="5371" spans="1:8" ht="12.75">
      <c r="A5371" s="67" t="s">
        <v>588</v>
      </c>
      <c r="B5371" s="7" t="s">
        <v>1385</v>
      </c>
      <c r="C5371" s="8">
        <v>1500000</v>
      </c>
      <c r="D5371" s="41">
        <v>1686000</v>
      </c>
      <c r="E5371" s="9">
        <v>1684873.99</v>
      </c>
      <c r="F5371" s="46" t="str">
        <f t="shared" si="306"/>
        <v> </v>
      </c>
      <c r="G5371" s="47">
        <f t="shared" si="307"/>
        <v>1126.0100000000093</v>
      </c>
      <c r="H5371" s="50">
        <v>1126.01</v>
      </c>
    </row>
    <row r="5372" spans="1:8" ht="12.75">
      <c r="A5372" s="67" t="s">
        <v>551</v>
      </c>
      <c r="B5372" s="7" t="s">
        <v>567</v>
      </c>
      <c r="C5372" s="8">
        <v>50000</v>
      </c>
      <c r="D5372" s="41">
        <v>50000</v>
      </c>
      <c r="E5372" s="9">
        <v>6000</v>
      </c>
      <c r="F5372" s="46" t="str">
        <f t="shared" si="306"/>
        <v> </v>
      </c>
      <c r="G5372" s="47">
        <f t="shared" si="307"/>
        <v>44000</v>
      </c>
      <c r="H5372" s="50">
        <v>44000</v>
      </c>
    </row>
    <row r="5373" spans="1:8" ht="12.75">
      <c r="A5373" s="67" t="s">
        <v>1371</v>
      </c>
      <c r="B5373" s="7" t="s">
        <v>1386</v>
      </c>
      <c r="C5373" s="8">
        <v>29000000</v>
      </c>
      <c r="D5373" s="41">
        <v>30450000</v>
      </c>
      <c r="E5373" s="9">
        <v>32432191.35</v>
      </c>
      <c r="F5373" s="46">
        <f t="shared" si="306"/>
        <v>1982191.3500000015</v>
      </c>
      <c r="G5373" s="47" t="str">
        <f t="shared" si="307"/>
        <v> </v>
      </c>
      <c r="H5373" s="50">
        <v>-1982191.35</v>
      </c>
    </row>
    <row r="5374" spans="1:8" ht="12.75">
      <c r="A5374" s="67" t="s">
        <v>552</v>
      </c>
      <c r="B5374" s="7" t="s">
        <v>582</v>
      </c>
      <c r="C5374" s="8">
        <v>70000</v>
      </c>
      <c r="D5374" s="41">
        <v>95000</v>
      </c>
      <c r="E5374" s="9">
        <v>90638.01</v>
      </c>
      <c r="F5374" s="46" t="str">
        <f t="shared" si="306"/>
        <v> </v>
      </c>
      <c r="G5374" s="47">
        <f t="shared" si="307"/>
        <v>4361.990000000005</v>
      </c>
      <c r="H5374" s="50">
        <v>4361.99</v>
      </c>
    </row>
    <row r="5375" spans="1:8" ht="12.75">
      <c r="A5375" s="67" t="s">
        <v>553</v>
      </c>
      <c r="B5375" s="7" t="s">
        <v>568</v>
      </c>
      <c r="C5375" s="8">
        <v>700000</v>
      </c>
      <c r="D5375" s="41">
        <v>750000</v>
      </c>
      <c r="E5375" s="9">
        <v>719771.61</v>
      </c>
      <c r="F5375" s="46" t="str">
        <f t="shared" si="306"/>
        <v> </v>
      </c>
      <c r="G5375" s="47">
        <f t="shared" si="307"/>
        <v>30228.390000000014</v>
      </c>
      <c r="H5375" s="50">
        <v>30228.39</v>
      </c>
    </row>
    <row r="5376" spans="1:8" ht="12.75">
      <c r="A5376" s="67" t="s">
        <v>1372</v>
      </c>
      <c r="B5376" s="7" t="s">
        <v>1387</v>
      </c>
      <c r="C5376" s="8">
        <v>5500000</v>
      </c>
      <c r="D5376" s="41">
        <v>5350000</v>
      </c>
      <c r="E5376" s="9">
        <v>5281999.28</v>
      </c>
      <c r="F5376" s="46" t="str">
        <f t="shared" si="306"/>
        <v> </v>
      </c>
      <c r="G5376" s="47">
        <f t="shared" si="307"/>
        <v>68000.71999999974</v>
      </c>
      <c r="H5376" s="50">
        <v>68000.72</v>
      </c>
    </row>
    <row r="5377" spans="1:8" ht="12.75">
      <c r="A5377" s="67" t="s">
        <v>1373</v>
      </c>
      <c r="B5377" s="7" t="s">
        <v>1388</v>
      </c>
      <c r="C5377" s="8">
        <v>2300000</v>
      </c>
      <c r="D5377" s="41">
        <v>1900000</v>
      </c>
      <c r="E5377" s="9">
        <v>1536300</v>
      </c>
      <c r="F5377" s="46" t="str">
        <f t="shared" si="306"/>
        <v> </v>
      </c>
      <c r="G5377" s="47">
        <f t="shared" si="307"/>
        <v>363700</v>
      </c>
      <c r="H5377" s="50">
        <v>363700</v>
      </c>
    </row>
    <row r="5378" spans="1:8" ht="12.75">
      <c r="A5378" s="67" t="s">
        <v>1374</v>
      </c>
      <c r="B5378" s="7" t="s">
        <v>1389</v>
      </c>
      <c r="C5378" s="8">
        <v>2000000</v>
      </c>
      <c r="D5378" s="41">
        <v>689000</v>
      </c>
      <c r="E5378" s="9">
        <v>520064.08</v>
      </c>
      <c r="F5378" s="46" t="str">
        <f t="shared" si="306"/>
        <v> </v>
      </c>
      <c r="G5378" s="47">
        <f t="shared" si="307"/>
        <v>168935.91999999998</v>
      </c>
      <c r="H5378" s="50">
        <v>168935.92</v>
      </c>
    </row>
    <row r="5379" spans="1:8" ht="12.75">
      <c r="A5379" s="67" t="s">
        <v>1375</v>
      </c>
      <c r="B5379" s="7" t="s">
        <v>1390</v>
      </c>
      <c r="C5379" s="8">
        <v>650000</v>
      </c>
      <c r="D5379" s="41">
        <v>800000</v>
      </c>
      <c r="E5379" s="9">
        <v>767511.26</v>
      </c>
      <c r="F5379" s="46" t="str">
        <f t="shared" si="306"/>
        <v> </v>
      </c>
      <c r="G5379" s="47">
        <f t="shared" si="307"/>
        <v>32488.73999999999</v>
      </c>
      <c r="H5379" s="50">
        <v>32488.74</v>
      </c>
    </row>
    <row r="5380" spans="1:8" ht="12.75">
      <c r="A5380" s="67" t="s">
        <v>1376</v>
      </c>
      <c r="B5380" s="7" t="s">
        <v>1391</v>
      </c>
      <c r="C5380" s="8">
        <v>1000000</v>
      </c>
      <c r="D5380" s="41">
        <v>800000</v>
      </c>
      <c r="E5380" s="9">
        <v>766978.95</v>
      </c>
      <c r="F5380" s="46" t="str">
        <f t="shared" si="306"/>
        <v> </v>
      </c>
      <c r="G5380" s="47">
        <f t="shared" si="307"/>
        <v>33021.05000000005</v>
      </c>
      <c r="H5380" s="50">
        <v>33021.05</v>
      </c>
    </row>
    <row r="5381" spans="1:8" ht="12.75">
      <c r="A5381" s="67" t="s">
        <v>1377</v>
      </c>
      <c r="B5381" s="7" t="s">
        <v>1392</v>
      </c>
      <c r="C5381" s="8">
        <v>4500000</v>
      </c>
      <c r="D5381" s="41">
        <v>4800000</v>
      </c>
      <c r="E5381" s="9">
        <v>4748296.77</v>
      </c>
      <c r="F5381" s="46" t="str">
        <f t="shared" si="306"/>
        <v> </v>
      </c>
      <c r="G5381" s="47">
        <f t="shared" si="307"/>
        <v>51703.23000000045</v>
      </c>
      <c r="H5381" s="50">
        <v>51703.23</v>
      </c>
    </row>
    <row r="5382" spans="1:8" ht="12.75">
      <c r="A5382" s="67"/>
      <c r="B5382" s="15" t="s">
        <v>601</v>
      </c>
      <c r="C5382" s="8"/>
      <c r="D5382" s="44">
        <f>SUM(D5347:D5381)</f>
        <v>114670000</v>
      </c>
      <c r="E5382" s="22">
        <f>SUM(E5347:E5381)</f>
        <v>116252032.18</v>
      </c>
      <c r="F5382" s="22">
        <f>SUM(F5347:F5381)</f>
        <v>2721457.4500000016</v>
      </c>
      <c r="G5382" s="61">
        <f>SUM(G5347:G5381)</f>
        <v>1139425.2700000033</v>
      </c>
      <c r="H5382" s="50">
        <f>SUM(H5347:H5381)</f>
        <v>-1582032.1799999992</v>
      </c>
    </row>
    <row r="5383" spans="1:8" ht="12.75">
      <c r="A5383" s="27"/>
      <c r="B5383" s="3"/>
      <c r="C5383" s="1"/>
      <c r="D5383" s="45"/>
      <c r="E5383" s="4"/>
      <c r="F5383" s="4"/>
      <c r="G5383" s="4"/>
      <c r="H5383" s="50"/>
    </row>
    <row r="5384" spans="1:8" ht="7.5" customHeight="1">
      <c r="A5384" s="67"/>
      <c r="B5384" s="7"/>
      <c r="C5384" s="8"/>
      <c r="D5384" s="41"/>
      <c r="E5384" s="9"/>
      <c r="F5384" s="9"/>
      <c r="G5384" s="78"/>
      <c r="H5384" s="50"/>
    </row>
    <row r="5385" spans="1:8" ht="12.75">
      <c r="A5385" s="67"/>
      <c r="B5385" s="17" t="s">
        <v>1367</v>
      </c>
      <c r="C5385" s="8"/>
      <c r="D5385" s="41"/>
      <c r="E5385" s="9"/>
      <c r="F5385" s="9"/>
      <c r="G5385" s="78"/>
      <c r="H5385" s="50"/>
    </row>
    <row r="5386" spans="1:8" ht="12.75">
      <c r="A5386" s="67"/>
      <c r="B5386" s="17" t="s">
        <v>1656</v>
      </c>
      <c r="C5386" s="8"/>
      <c r="D5386" s="41"/>
      <c r="E5386" s="9"/>
      <c r="F5386" s="9"/>
      <c r="G5386" s="78"/>
      <c r="H5386" s="50"/>
    </row>
    <row r="5387" spans="1:8" ht="7.5" customHeight="1">
      <c r="A5387" s="67"/>
      <c r="B5387" s="17"/>
      <c r="C5387" s="8"/>
      <c r="D5387" s="41"/>
      <c r="E5387" s="9"/>
      <c r="F5387" s="9"/>
      <c r="G5387" s="78"/>
      <c r="H5387" s="50"/>
    </row>
    <row r="5388" spans="1:8" ht="12.75">
      <c r="A5388" s="67"/>
      <c r="B5388" s="17" t="s">
        <v>1455</v>
      </c>
      <c r="C5388" s="8"/>
      <c r="D5388" s="41"/>
      <c r="E5388" s="9"/>
      <c r="F5388" s="9"/>
      <c r="G5388" s="78"/>
      <c r="H5388" s="50"/>
    </row>
    <row r="5389" spans="1:8" ht="7.5" customHeight="1">
      <c r="A5389" s="67"/>
      <c r="B5389" s="7"/>
      <c r="C5389" s="8"/>
      <c r="D5389" s="41"/>
      <c r="E5389" s="9"/>
      <c r="F5389" s="9"/>
      <c r="G5389" s="78"/>
      <c r="H5389" s="50"/>
    </row>
    <row r="5390" spans="1:8" ht="12.75">
      <c r="A5390" s="67"/>
      <c r="B5390" s="15" t="s">
        <v>598</v>
      </c>
      <c r="C5390" s="8"/>
      <c r="D5390" s="41">
        <f>D5382</f>
        <v>114670000</v>
      </c>
      <c r="E5390" s="9">
        <f>E5382</f>
        <v>116252032.18</v>
      </c>
      <c r="F5390" s="9">
        <f>F5382</f>
        <v>2721457.4500000016</v>
      </c>
      <c r="G5390" s="78">
        <f>G5382</f>
        <v>1139425.2700000033</v>
      </c>
      <c r="H5390" s="50">
        <f>H5382</f>
        <v>-1582032.1799999992</v>
      </c>
    </row>
    <row r="5391" spans="1:8" ht="12.75">
      <c r="A5391" s="67"/>
      <c r="B5391" s="7"/>
      <c r="C5391" s="8"/>
      <c r="D5391" s="41"/>
      <c r="E5391" s="9"/>
      <c r="F5391" s="9"/>
      <c r="G5391" s="78"/>
      <c r="H5391" s="50"/>
    </row>
    <row r="5392" spans="1:8" ht="12.75">
      <c r="A5392" s="67"/>
      <c r="B5392" s="17" t="s">
        <v>599</v>
      </c>
      <c r="C5392" s="8"/>
      <c r="D5392" s="41"/>
      <c r="E5392" s="9"/>
      <c r="F5392" s="9"/>
      <c r="G5392" s="78"/>
      <c r="H5392" s="50"/>
    </row>
    <row r="5393" spans="1:8" ht="12.75">
      <c r="A5393" s="66" t="s">
        <v>72</v>
      </c>
      <c r="B5393" s="7" t="s">
        <v>1393</v>
      </c>
      <c r="C5393" s="8">
        <v>3500000</v>
      </c>
      <c r="D5393" s="41">
        <v>1745000</v>
      </c>
      <c r="E5393" s="9">
        <v>1492860.95</v>
      </c>
      <c r="F5393" s="46" t="str">
        <f aca="true" t="shared" si="308" ref="F5393:F5399">IF(E5393&gt;D5393,E5393-D5393," ")</f>
        <v> </v>
      </c>
      <c r="G5393" s="47">
        <f aca="true" t="shared" si="309" ref="G5393:G5399">IF(D5393&gt;E5393,D5393-E5393," ")</f>
        <v>252139.05000000005</v>
      </c>
      <c r="H5393" s="50">
        <v>252139.05</v>
      </c>
    </row>
    <row r="5394" spans="1:8" ht="12.75">
      <c r="A5394" s="67" t="s">
        <v>1378</v>
      </c>
      <c r="B5394" s="7" t="s">
        <v>1394</v>
      </c>
      <c r="C5394" s="8">
        <v>3000000</v>
      </c>
      <c r="D5394" s="41">
        <v>2700000</v>
      </c>
      <c r="E5394" s="9">
        <v>2681470.98</v>
      </c>
      <c r="F5394" s="46" t="str">
        <f t="shared" si="308"/>
        <v> </v>
      </c>
      <c r="G5394" s="47">
        <f t="shared" si="309"/>
        <v>18529.02000000002</v>
      </c>
      <c r="H5394" s="50">
        <v>18529.02</v>
      </c>
    </row>
    <row r="5395" spans="1:8" ht="12.75">
      <c r="A5395" s="67" t="s">
        <v>1379</v>
      </c>
      <c r="B5395" s="7" t="s">
        <v>1395</v>
      </c>
      <c r="C5395" s="8">
        <v>1500000</v>
      </c>
      <c r="D5395" s="41"/>
      <c r="E5395" s="9"/>
      <c r="F5395" s="46" t="str">
        <f t="shared" si="308"/>
        <v> </v>
      </c>
      <c r="G5395" s="47" t="str">
        <f t="shared" si="309"/>
        <v> </v>
      </c>
      <c r="H5395" s="50"/>
    </row>
    <row r="5396" spans="1:8" ht="12.75">
      <c r="A5396" s="67"/>
      <c r="B5396" s="7" t="s">
        <v>1396</v>
      </c>
      <c r="C5396" s="8"/>
      <c r="D5396" s="41">
        <v>1650000</v>
      </c>
      <c r="E5396" s="9">
        <v>1650000</v>
      </c>
      <c r="F5396" s="46" t="str">
        <f t="shared" si="308"/>
        <v> </v>
      </c>
      <c r="G5396" s="47" t="str">
        <f t="shared" si="309"/>
        <v> </v>
      </c>
      <c r="H5396" s="50">
        <v>0</v>
      </c>
    </row>
    <row r="5397" spans="1:8" ht="12.75">
      <c r="A5397" s="67" t="s">
        <v>591</v>
      </c>
      <c r="B5397" s="7" t="s">
        <v>1397</v>
      </c>
      <c r="C5397" s="8">
        <v>12500000</v>
      </c>
      <c r="D5397" s="41">
        <v>12800000</v>
      </c>
      <c r="E5397" s="9">
        <v>14400000</v>
      </c>
      <c r="F5397" s="46">
        <f t="shared" si="308"/>
        <v>1600000</v>
      </c>
      <c r="G5397" s="47" t="str">
        <f t="shared" si="309"/>
        <v> </v>
      </c>
      <c r="H5397" s="50">
        <v>-1600000</v>
      </c>
    </row>
    <row r="5398" spans="1:8" ht="12.75">
      <c r="A5398" s="67" t="s">
        <v>592</v>
      </c>
      <c r="B5398" s="7" t="s">
        <v>848</v>
      </c>
      <c r="C5398" s="8">
        <v>700000</v>
      </c>
      <c r="D5398" s="41"/>
      <c r="E5398" s="9"/>
      <c r="F5398" s="46" t="str">
        <f t="shared" si="308"/>
        <v> </v>
      </c>
      <c r="G5398" s="47" t="str">
        <f t="shared" si="309"/>
        <v> </v>
      </c>
      <c r="H5398" s="50"/>
    </row>
    <row r="5399" spans="1:8" ht="12.75">
      <c r="A5399" s="66"/>
      <c r="B5399" s="7" t="s">
        <v>1398</v>
      </c>
      <c r="C5399" s="8"/>
      <c r="D5399" s="41">
        <v>510000</v>
      </c>
      <c r="E5399" s="9">
        <v>485606.07</v>
      </c>
      <c r="F5399" s="46" t="str">
        <f t="shared" si="308"/>
        <v> </v>
      </c>
      <c r="G5399" s="47">
        <f t="shared" si="309"/>
        <v>24393.929999999993</v>
      </c>
      <c r="H5399" s="50">
        <v>24393.93</v>
      </c>
    </row>
    <row r="5400" spans="1:9" ht="12.75">
      <c r="A5400" s="66"/>
      <c r="B5400" s="14" t="s">
        <v>439</v>
      </c>
      <c r="C5400" s="8">
        <v>135475000</v>
      </c>
      <c r="D5400" s="44">
        <f>SUM(D5390:D5399)</f>
        <v>134075000</v>
      </c>
      <c r="E5400" s="22">
        <f>SUM(E5390:E5399)</f>
        <v>136961970.18</v>
      </c>
      <c r="F5400" s="22">
        <f>SUM(F5390:F5399)</f>
        <v>4321457.450000001</v>
      </c>
      <c r="G5400" s="61">
        <f>SUM(G5390:G5399)</f>
        <v>1434487.2700000033</v>
      </c>
      <c r="H5400" s="73">
        <f>SUM(H5390:H5399)</f>
        <v>-2886970.1799999992</v>
      </c>
      <c r="I5400" s="9">
        <v>136961970.18</v>
      </c>
    </row>
    <row r="5401" spans="1:8" ht="12.75">
      <c r="A5401" s="66"/>
      <c r="B5401" s="7"/>
      <c r="C5401" s="8"/>
      <c r="D5401" s="41"/>
      <c r="E5401" s="9"/>
      <c r="F5401" s="9"/>
      <c r="G5401" s="78"/>
      <c r="H5401" s="50"/>
    </row>
    <row r="5402" spans="1:8" ht="12.75">
      <c r="A5402" s="66"/>
      <c r="B5402" s="17" t="s">
        <v>1244</v>
      </c>
      <c r="C5402" s="8"/>
      <c r="D5402" s="41"/>
      <c r="E5402" s="9"/>
      <c r="F5402" s="9"/>
      <c r="G5402" s="78"/>
      <c r="H5402" s="50"/>
    </row>
    <row r="5403" spans="1:8" ht="12.75" customHeight="1">
      <c r="A5403" s="66"/>
      <c r="B5403" s="17"/>
      <c r="C5403" s="8"/>
      <c r="D5403" s="41"/>
      <c r="E5403" s="9"/>
      <c r="F5403" s="9"/>
      <c r="G5403" s="78"/>
      <c r="H5403" s="50"/>
    </row>
    <row r="5404" spans="1:8" ht="12.75">
      <c r="A5404" s="66"/>
      <c r="B5404" s="17" t="s">
        <v>1263</v>
      </c>
      <c r="C5404" s="8"/>
      <c r="D5404" s="41"/>
      <c r="E5404" s="9"/>
      <c r="F5404" s="9"/>
      <c r="G5404" s="78"/>
      <c r="H5404" s="50"/>
    </row>
    <row r="5405" spans="1:8" ht="12.75">
      <c r="A5405" s="66" t="s">
        <v>1399</v>
      </c>
      <c r="B5405" s="7" t="s">
        <v>534</v>
      </c>
      <c r="C5405" s="8">
        <v>14610000</v>
      </c>
      <c r="D5405" s="41">
        <v>14125000</v>
      </c>
      <c r="E5405" s="9">
        <v>14098492.83</v>
      </c>
      <c r="F5405" s="46" t="str">
        <f>IF(E5405&gt;D5405,E5405-D5405," ")</f>
        <v> </v>
      </c>
      <c r="G5405" s="47">
        <f>IF(D5405&gt;E5405,D5405-E5405," ")</f>
        <v>26507.169999999925</v>
      </c>
      <c r="H5405" s="50">
        <v>26507.17</v>
      </c>
    </row>
    <row r="5406" spans="1:8" ht="12.75">
      <c r="A5406" s="66"/>
      <c r="B5406" s="15"/>
      <c r="C5406" s="8"/>
      <c r="D5406" s="41"/>
      <c r="E5406" s="9"/>
      <c r="F5406" s="9"/>
      <c r="G5406" s="78"/>
      <c r="H5406" s="50"/>
    </row>
    <row r="5407" spans="1:8" ht="12.75">
      <c r="A5407" s="66"/>
      <c r="B5407" s="17" t="s">
        <v>1264</v>
      </c>
      <c r="C5407" s="8"/>
      <c r="D5407" s="41"/>
      <c r="E5407" s="9"/>
      <c r="F5407" s="9"/>
      <c r="G5407" s="78"/>
      <c r="H5407" s="50"/>
    </row>
    <row r="5408" spans="1:8" ht="12.75">
      <c r="A5408" s="66" t="s">
        <v>1400</v>
      </c>
      <c r="B5408" s="7" t="s">
        <v>554</v>
      </c>
      <c r="C5408" s="8">
        <v>180000</v>
      </c>
      <c r="D5408" s="41">
        <v>180000</v>
      </c>
      <c r="E5408" s="9">
        <v>170876.87</v>
      </c>
      <c r="F5408" s="46" t="str">
        <f aca="true" t="shared" si="310" ref="F5408:F5435">IF(E5408&gt;D5408,E5408-D5408," ")</f>
        <v> </v>
      </c>
      <c r="G5408" s="47">
        <f aca="true" t="shared" si="311" ref="G5408:G5435">IF(D5408&gt;E5408,D5408-E5408," ")</f>
        <v>9123.130000000005</v>
      </c>
      <c r="H5408" s="50">
        <v>9123.13</v>
      </c>
    </row>
    <row r="5409" spans="1:8" ht="12.75">
      <c r="A5409" s="67" t="s">
        <v>536</v>
      </c>
      <c r="B5409" s="7" t="s">
        <v>555</v>
      </c>
      <c r="C5409" s="8">
        <v>2800000</v>
      </c>
      <c r="D5409" s="41">
        <v>3025000</v>
      </c>
      <c r="E5409" s="9">
        <v>3024087.5</v>
      </c>
      <c r="F5409" s="46" t="str">
        <f t="shared" si="310"/>
        <v> </v>
      </c>
      <c r="G5409" s="47">
        <f t="shared" si="311"/>
        <v>912.5</v>
      </c>
      <c r="H5409" s="50">
        <v>912.5</v>
      </c>
    </row>
    <row r="5410" spans="1:8" ht="12.75">
      <c r="A5410" s="67" t="s">
        <v>538</v>
      </c>
      <c r="B5410" s="7" t="s">
        <v>579</v>
      </c>
      <c r="C5410" s="8">
        <v>10000</v>
      </c>
      <c r="D5410" s="41">
        <v>10000</v>
      </c>
      <c r="E5410" s="9">
        <v>5715</v>
      </c>
      <c r="F5410" s="46" t="str">
        <f t="shared" si="310"/>
        <v> </v>
      </c>
      <c r="G5410" s="47">
        <f t="shared" si="311"/>
        <v>4285</v>
      </c>
      <c r="H5410" s="50">
        <v>4285</v>
      </c>
    </row>
    <row r="5411" spans="1:8" ht="12.75">
      <c r="A5411" s="67" t="s">
        <v>1370</v>
      </c>
      <c r="B5411" s="7" t="s">
        <v>1381</v>
      </c>
      <c r="C5411" s="8">
        <v>50000</v>
      </c>
      <c r="D5411" s="41">
        <v>50000</v>
      </c>
      <c r="E5411" s="9">
        <v>15600</v>
      </c>
      <c r="F5411" s="46" t="str">
        <f t="shared" si="310"/>
        <v> </v>
      </c>
      <c r="G5411" s="47">
        <f t="shared" si="311"/>
        <v>34400</v>
      </c>
      <c r="H5411" s="50">
        <v>34400</v>
      </c>
    </row>
    <row r="5412" spans="1:8" ht="12.75">
      <c r="A5412" s="67"/>
      <c r="B5412" s="7" t="s">
        <v>1380</v>
      </c>
      <c r="C5412" s="8"/>
      <c r="D5412" s="41"/>
      <c r="E5412" s="9"/>
      <c r="F5412" s="46" t="str">
        <f t="shared" si="310"/>
        <v> </v>
      </c>
      <c r="G5412" s="47" t="str">
        <f t="shared" si="311"/>
        <v> </v>
      </c>
      <c r="H5412" s="50"/>
    </row>
    <row r="5413" spans="1:8" ht="12.75">
      <c r="A5413" s="67" t="s">
        <v>539</v>
      </c>
      <c r="B5413" s="7" t="s">
        <v>556</v>
      </c>
      <c r="C5413" s="8">
        <v>1300000</v>
      </c>
      <c r="D5413" s="41">
        <v>1600000</v>
      </c>
      <c r="E5413" s="9">
        <v>1599573.26</v>
      </c>
      <c r="F5413" s="46" t="str">
        <f t="shared" si="310"/>
        <v> </v>
      </c>
      <c r="G5413" s="47">
        <f t="shared" si="311"/>
        <v>426.7399999999907</v>
      </c>
      <c r="H5413" s="50">
        <v>426.74</v>
      </c>
    </row>
    <row r="5414" spans="1:8" ht="12.75">
      <c r="A5414" s="67" t="s">
        <v>540</v>
      </c>
      <c r="B5414" s="7" t="s">
        <v>557</v>
      </c>
      <c r="C5414" s="8">
        <v>80000</v>
      </c>
      <c r="D5414" s="41">
        <v>175000</v>
      </c>
      <c r="E5414" s="9">
        <v>169339.66</v>
      </c>
      <c r="F5414" s="46" t="str">
        <f t="shared" si="310"/>
        <v> </v>
      </c>
      <c r="G5414" s="47">
        <f t="shared" si="311"/>
        <v>5660.3399999999965</v>
      </c>
      <c r="H5414" s="50">
        <v>5660.34</v>
      </c>
    </row>
    <row r="5415" spans="1:8" ht="12.75">
      <c r="A5415" s="67" t="s">
        <v>541</v>
      </c>
      <c r="B5415" s="7" t="s">
        <v>558</v>
      </c>
      <c r="C5415" s="8">
        <v>625000</v>
      </c>
      <c r="D5415" s="41">
        <v>850000</v>
      </c>
      <c r="E5415" s="9">
        <v>849899</v>
      </c>
      <c r="F5415" s="46" t="str">
        <f t="shared" si="310"/>
        <v> </v>
      </c>
      <c r="G5415" s="47">
        <f t="shared" si="311"/>
        <v>101</v>
      </c>
      <c r="H5415" s="50">
        <v>101</v>
      </c>
    </row>
    <row r="5416" spans="1:8" ht="12.75">
      <c r="A5416" s="67" t="s">
        <v>577</v>
      </c>
      <c r="B5416" s="7" t="s">
        <v>580</v>
      </c>
      <c r="C5416" s="8">
        <v>1400000</v>
      </c>
      <c r="D5416" s="41">
        <v>1425000</v>
      </c>
      <c r="E5416" s="9">
        <v>1417200</v>
      </c>
      <c r="F5416" s="46" t="str">
        <f t="shared" si="310"/>
        <v> </v>
      </c>
      <c r="G5416" s="47">
        <f t="shared" si="311"/>
        <v>7800</v>
      </c>
      <c r="H5416" s="50">
        <v>7800</v>
      </c>
    </row>
    <row r="5417" spans="1:8" ht="12.75">
      <c r="A5417" s="67" t="s">
        <v>542</v>
      </c>
      <c r="B5417" s="7" t="s">
        <v>581</v>
      </c>
      <c r="C5417" s="8">
        <v>400000</v>
      </c>
      <c r="D5417" s="41">
        <v>645000</v>
      </c>
      <c r="E5417" s="9">
        <v>642556.2</v>
      </c>
      <c r="F5417" s="46" t="str">
        <f t="shared" si="310"/>
        <v> </v>
      </c>
      <c r="G5417" s="47">
        <f t="shared" si="311"/>
        <v>2443.8000000000466</v>
      </c>
      <c r="H5417" s="50">
        <v>2443.8</v>
      </c>
    </row>
    <row r="5418" spans="1:8" ht="12.75">
      <c r="A5418" s="67" t="s">
        <v>543</v>
      </c>
      <c r="B5418" s="7" t="s">
        <v>559</v>
      </c>
      <c r="C5418" s="8">
        <v>140000</v>
      </c>
      <c r="D5418" s="41">
        <v>180000</v>
      </c>
      <c r="E5418" s="9">
        <v>151437.5</v>
      </c>
      <c r="F5418" s="46" t="str">
        <f t="shared" si="310"/>
        <v> </v>
      </c>
      <c r="G5418" s="47">
        <f t="shared" si="311"/>
        <v>28562.5</v>
      </c>
      <c r="H5418" s="50">
        <v>28562.5</v>
      </c>
    </row>
    <row r="5419" spans="1:8" ht="12.75">
      <c r="A5419" s="67" t="s">
        <v>544</v>
      </c>
      <c r="B5419" s="7" t="s">
        <v>1353</v>
      </c>
      <c r="C5419" s="8">
        <v>500000</v>
      </c>
      <c r="D5419" s="41"/>
      <c r="E5419" s="9"/>
      <c r="F5419" s="46" t="str">
        <f t="shared" si="310"/>
        <v> </v>
      </c>
      <c r="G5419" s="47" t="str">
        <f t="shared" si="311"/>
        <v> </v>
      </c>
      <c r="H5419" s="50"/>
    </row>
    <row r="5420" spans="1:8" ht="12.75">
      <c r="A5420" s="67"/>
      <c r="B5420" s="7" t="s">
        <v>1382</v>
      </c>
      <c r="C5420" s="8"/>
      <c r="D5420" s="41">
        <v>580000</v>
      </c>
      <c r="E5420" s="9">
        <v>462648.4</v>
      </c>
      <c r="F5420" s="46" t="str">
        <f t="shared" si="310"/>
        <v> </v>
      </c>
      <c r="G5420" s="47">
        <f t="shared" si="311"/>
        <v>117351.59999999998</v>
      </c>
      <c r="H5420" s="50">
        <v>117351.6</v>
      </c>
    </row>
    <row r="5421" spans="1:8" ht="12.75">
      <c r="A5421" s="67" t="s">
        <v>578</v>
      </c>
      <c r="B5421" s="7" t="s">
        <v>560</v>
      </c>
      <c r="C5421" s="8">
        <v>70000</v>
      </c>
      <c r="D5421" s="41">
        <v>70000</v>
      </c>
      <c r="E5421" s="9">
        <v>60656</v>
      </c>
      <c r="F5421" s="46" t="str">
        <f t="shared" si="310"/>
        <v> </v>
      </c>
      <c r="G5421" s="47">
        <f t="shared" si="311"/>
        <v>9344</v>
      </c>
      <c r="H5421" s="50">
        <v>9344</v>
      </c>
    </row>
    <row r="5422" spans="1:8" ht="12.75">
      <c r="A5422" s="67" t="s">
        <v>546</v>
      </c>
      <c r="B5422" s="7" t="s">
        <v>562</v>
      </c>
      <c r="C5422" s="8">
        <v>430000</v>
      </c>
      <c r="D5422" s="41">
        <v>480000</v>
      </c>
      <c r="E5422" s="9">
        <v>479931.37</v>
      </c>
      <c r="F5422" s="46" t="str">
        <f t="shared" si="310"/>
        <v> </v>
      </c>
      <c r="G5422" s="47">
        <f t="shared" si="311"/>
        <v>68.63000000000466</v>
      </c>
      <c r="H5422" s="50">
        <v>68.63</v>
      </c>
    </row>
    <row r="5423" spans="1:8" ht="12.75">
      <c r="A5423" s="67" t="s">
        <v>547</v>
      </c>
      <c r="B5423" s="7" t="s">
        <v>563</v>
      </c>
      <c r="C5423" s="8">
        <v>140000</v>
      </c>
      <c r="D5423" s="41">
        <v>210000</v>
      </c>
      <c r="E5423" s="9">
        <v>207156.1</v>
      </c>
      <c r="F5423" s="46" t="str">
        <f t="shared" si="310"/>
        <v> </v>
      </c>
      <c r="G5423" s="47">
        <f t="shared" si="311"/>
        <v>2843.899999999994</v>
      </c>
      <c r="H5423" s="50">
        <v>2843.9</v>
      </c>
    </row>
    <row r="5424" spans="1:8" ht="12.75">
      <c r="A5424" s="67" t="s">
        <v>548</v>
      </c>
      <c r="B5424" s="7" t="s">
        <v>564</v>
      </c>
      <c r="C5424" s="8">
        <v>70000</v>
      </c>
      <c r="D5424" s="41">
        <v>70000</v>
      </c>
      <c r="E5424" s="9">
        <v>55647</v>
      </c>
      <c r="F5424" s="46" t="str">
        <f t="shared" si="310"/>
        <v> </v>
      </c>
      <c r="G5424" s="47">
        <f t="shared" si="311"/>
        <v>14353</v>
      </c>
      <c r="H5424" s="50">
        <v>14353</v>
      </c>
    </row>
    <row r="5425" spans="1:8" ht="12.75">
      <c r="A5425" s="67" t="s">
        <v>549</v>
      </c>
      <c r="B5425" s="7" t="s">
        <v>565</v>
      </c>
      <c r="C5425" s="8">
        <v>250000</v>
      </c>
      <c r="D5425" s="41">
        <v>280000</v>
      </c>
      <c r="E5425" s="9">
        <v>243610</v>
      </c>
      <c r="F5425" s="46" t="str">
        <f t="shared" si="310"/>
        <v> </v>
      </c>
      <c r="G5425" s="47">
        <f t="shared" si="311"/>
        <v>36390</v>
      </c>
      <c r="H5425" s="50">
        <v>36390</v>
      </c>
    </row>
    <row r="5426" spans="1:8" ht="12.75">
      <c r="A5426" s="67" t="s">
        <v>588</v>
      </c>
      <c r="B5426" s="7" t="s">
        <v>1385</v>
      </c>
      <c r="C5426" s="8">
        <v>1400000</v>
      </c>
      <c r="D5426" s="41">
        <v>1450000</v>
      </c>
      <c r="E5426" s="9">
        <v>1449308.01</v>
      </c>
      <c r="F5426" s="46" t="str">
        <f t="shared" si="310"/>
        <v> </v>
      </c>
      <c r="G5426" s="47">
        <f t="shared" si="311"/>
        <v>691.9899999999907</v>
      </c>
      <c r="H5426" s="50">
        <v>691.99</v>
      </c>
    </row>
    <row r="5427" spans="1:8" ht="12.75">
      <c r="A5427" s="67" t="s">
        <v>551</v>
      </c>
      <c r="B5427" s="7" t="s">
        <v>567</v>
      </c>
      <c r="C5427" s="8">
        <v>50000</v>
      </c>
      <c r="D5427" s="41">
        <v>30000</v>
      </c>
      <c r="E5427" s="9">
        <v>3900</v>
      </c>
      <c r="F5427" s="46" t="str">
        <f t="shared" si="310"/>
        <v> </v>
      </c>
      <c r="G5427" s="47">
        <f t="shared" si="311"/>
        <v>26100</v>
      </c>
      <c r="H5427" s="50">
        <v>26100</v>
      </c>
    </row>
    <row r="5428" spans="1:8" ht="12.75">
      <c r="A5428" s="67" t="s">
        <v>1401</v>
      </c>
      <c r="B5428" s="7" t="s">
        <v>1403</v>
      </c>
      <c r="C5428" s="8">
        <v>300000</v>
      </c>
      <c r="D5428" s="41">
        <v>430000</v>
      </c>
      <c r="E5428" s="9">
        <v>424442.45</v>
      </c>
      <c r="F5428" s="46" t="str">
        <f t="shared" si="310"/>
        <v> </v>
      </c>
      <c r="G5428" s="47">
        <f t="shared" si="311"/>
        <v>5557.549999999988</v>
      </c>
      <c r="H5428" s="50">
        <v>5557.55</v>
      </c>
    </row>
    <row r="5429" spans="1:8" ht="12.75">
      <c r="A5429" s="67" t="s">
        <v>1402</v>
      </c>
      <c r="B5429" s="7" t="s">
        <v>1404</v>
      </c>
      <c r="C5429" s="8">
        <v>7500000</v>
      </c>
      <c r="D5429" s="41">
        <v>8000000</v>
      </c>
      <c r="E5429" s="9">
        <v>8572936.12</v>
      </c>
      <c r="F5429" s="46">
        <f t="shared" si="310"/>
        <v>572936.1199999992</v>
      </c>
      <c r="G5429" s="47" t="str">
        <f t="shared" si="311"/>
        <v> </v>
      </c>
      <c r="H5429" s="50">
        <v>-572936.12</v>
      </c>
    </row>
    <row r="5430" spans="1:8" ht="12.75">
      <c r="A5430" s="67" t="s">
        <v>552</v>
      </c>
      <c r="B5430" s="7" t="s">
        <v>582</v>
      </c>
      <c r="C5430" s="8">
        <v>75000</v>
      </c>
      <c r="D5430" s="41">
        <v>75000</v>
      </c>
      <c r="E5430" s="9">
        <v>69171.24</v>
      </c>
      <c r="F5430" s="46" t="str">
        <f t="shared" si="310"/>
        <v> </v>
      </c>
      <c r="G5430" s="47">
        <f t="shared" si="311"/>
        <v>5828.759999999995</v>
      </c>
      <c r="H5430" s="50">
        <v>5828.76</v>
      </c>
    </row>
    <row r="5431" spans="1:8" ht="12.75">
      <c r="A5431" s="67" t="s">
        <v>553</v>
      </c>
      <c r="B5431" s="7" t="s">
        <v>568</v>
      </c>
      <c r="C5431" s="8">
        <v>200000</v>
      </c>
      <c r="D5431" s="41">
        <v>240000</v>
      </c>
      <c r="E5431" s="9">
        <v>236406.5</v>
      </c>
      <c r="F5431" s="46" t="str">
        <f t="shared" si="310"/>
        <v> </v>
      </c>
      <c r="G5431" s="47">
        <f t="shared" si="311"/>
        <v>3593.5</v>
      </c>
      <c r="H5431" s="50">
        <v>3593.5</v>
      </c>
    </row>
    <row r="5432" spans="1:8" ht="12.75">
      <c r="A5432" s="67" t="s">
        <v>1327</v>
      </c>
      <c r="B5432" s="7" t="s">
        <v>1347</v>
      </c>
      <c r="C5432" s="8">
        <v>25000</v>
      </c>
      <c r="D5432" s="41">
        <v>25000</v>
      </c>
      <c r="E5432" s="9">
        <v>23688.77</v>
      </c>
      <c r="F5432" s="46" t="str">
        <f t="shared" si="310"/>
        <v> </v>
      </c>
      <c r="G5432" s="47">
        <f t="shared" si="311"/>
        <v>1311.2299999999996</v>
      </c>
      <c r="H5432" s="50">
        <v>1311.23</v>
      </c>
    </row>
    <row r="5433" spans="1:8" ht="12.75">
      <c r="A5433" s="67" t="s">
        <v>591</v>
      </c>
      <c r="B5433" s="7" t="s">
        <v>1405</v>
      </c>
      <c r="C5433" s="8">
        <v>1100000</v>
      </c>
      <c r="D5433" s="41">
        <v>1170000</v>
      </c>
      <c r="E5433" s="9">
        <v>1170000</v>
      </c>
      <c r="F5433" s="46" t="str">
        <f t="shared" si="310"/>
        <v> </v>
      </c>
      <c r="G5433" s="47" t="str">
        <f t="shared" si="311"/>
        <v> </v>
      </c>
      <c r="H5433" s="50">
        <v>0</v>
      </c>
    </row>
    <row r="5434" spans="1:8" ht="12.75">
      <c r="A5434" s="67" t="s">
        <v>592</v>
      </c>
      <c r="B5434" s="7" t="s">
        <v>1340</v>
      </c>
      <c r="C5434" s="8">
        <v>780000</v>
      </c>
      <c r="D5434" s="41"/>
      <c r="E5434" s="9"/>
      <c r="F5434" s="46" t="str">
        <f t="shared" si="310"/>
        <v> </v>
      </c>
      <c r="G5434" s="47" t="str">
        <f t="shared" si="311"/>
        <v> </v>
      </c>
      <c r="H5434" s="50"/>
    </row>
    <row r="5435" spans="1:8" ht="12.75">
      <c r="A5435" s="67"/>
      <c r="B5435" s="7" t="s">
        <v>859</v>
      </c>
      <c r="C5435" s="8"/>
      <c r="D5435" s="41">
        <v>510000</v>
      </c>
      <c r="E5435" s="9">
        <v>505553</v>
      </c>
      <c r="F5435" s="46" t="str">
        <f t="shared" si="310"/>
        <v> </v>
      </c>
      <c r="G5435" s="47">
        <f t="shared" si="311"/>
        <v>4447</v>
      </c>
      <c r="H5435" s="50">
        <v>4447</v>
      </c>
    </row>
    <row r="5436" spans="1:9" ht="12.75">
      <c r="A5436" s="66"/>
      <c r="B5436" s="14" t="s">
        <v>1245</v>
      </c>
      <c r="C5436" s="8">
        <v>34485000</v>
      </c>
      <c r="D5436" s="44">
        <f>SUM(D5405:D5435)</f>
        <v>35885000</v>
      </c>
      <c r="E5436" s="22">
        <f>SUM(E5405:E5435)</f>
        <v>36109832.78000001</v>
      </c>
      <c r="F5436" s="22">
        <f>SUM(F5405:F5435)</f>
        <v>572936.1199999992</v>
      </c>
      <c r="G5436" s="61">
        <f>SUM(G5405:G5435)</f>
        <v>348103.3399999999</v>
      </c>
      <c r="H5436" s="73">
        <f>SUM(H5405:H5435)</f>
        <v>-224832.78</v>
      </c>
      <c r="I5436" s="9">
        <v>36109832.78</v>
      </c>
    </row>
    <row r="5437" spans="1:9" ht="12.75">
      <c r="A5437" s="66"/>
      <c r="B5437" s="14" t="s">
        <v>1246</v>
      </c>
      <c r="C5437" s="8">
        <v>169960000</v>
      </c>
      <c r="D5437" s="42"/>
      <c r="E5437" s="23"/>
      <c r="F5437" s="23"/>
      <c r="G5437" s="79"/>
      <c r="H5437" s="71"/>
      <c r="I5437" s="9">
        <v>173071802.96</v>
      </c>
    </row>
    <row r="5438" spans="1:8" ht="12.75">
      <c r="A5438" s="66"/>
      <c r="B5438" s="14" t="s">
        <v>1247</v>
      </c>
      <c r="C5438" s="8"/>
      <c r="D5438" s="43">
        <f>D5400+D5436</f>
        <v>169960000</v>
      </c>
      <c r="E5438" s="21">
        <f>E5400+E5436</f>
        <v>173071802.96</v>
      </c>
      <c r="F5438" s="21">
        <f>F5400+F5436</f>
        <v>4894393.57</v>
      </c>
      <c r="G5438" s="80">
        <f>G5400+G5436</f>
        <v>1782590.6100000031</v>
      </c>
      <c r="H5438" s="72">
        <f>H5400+H5436</f>
        <v>-3111802.959999999</v>
      </c>
    </row>
    <row r="5439" spans="2:8" ht="12.75">
      <c r="B5439" s="28" t="s">
        <v>460</v>
      </c>
      <c r="C5439" s="1"/>
      <c r="D5439" s="45"/>
      <c r="E5439" s="4"/>
      <c r="F5439" s="85">
        <f>IF(E5438&gt;D5438,E5438-D5438," ")</f>
        <v>3111802.9600000083</v>
      </c>
      <c r="G5439" s="58" t="str">
        <f>IF(D5438&gt;E5438,D5438-E5438," ")</f>
        <v> </v>
      </c>
      <c r="H5439" s="50">
        <f>F5438-G5438</f>
        <v>3111802.959999997</v>
      </c>
    </row>
    <row r="5440" spans="2:8" ht="12.75">
      <c r="B5440" s="3"/>
      <c r="C5440" s="1"/>
      <c r="D5440" s="45"/>
      <c r="E5440" s="4"/>
      <c r="F5440" s="4"/>
      <c r="G5440" s="4"/>
      <c r="H5440" s="50"/>
    </row>
    <row r="5441" spans="2:8" ht="12.75">
      <c r="B5441" s="3"/>
      <c r="C5441" s="1"/>
      <c r="D5441" s="45"/>
      <c r="E5441" s="4"/>
      <c r="F5441" s="4"/>
      <c r="G5441" s="4"/>
      <c r="H5441" s="50"/>
    </row>
    <row r="5442" spans="1:8" ht="12.75">
      <c r="A5442" s="66"/>
      <c r="B5442" s="7"/>
      <c r="C5442" s="8"/>
      <c r="D5442" s="41"/>
      <c r="E5442" s="9"/>
      <c r="F5442" s="9"/>
      <c r="G5442" s="78"/>
      <c r="H5442" s="50"/>
    </row>
    <row r="5443" spans="1:8" ht="12.75">
      <c r="A5443" s="66"/>
      <c r="B5443" s="17" t="s">
        <v>1248</v>
      </c>
      <c r="C5443" s="8"/>
      <c r="D5443" s="41"/>
      <c r="E5443" s="9"/>
      <c r="F5443" s="9"/>
      <c r="G5443" s="78"/>
      <c r="H5443" s="50"/>
    </row>
    <row r="5444" spans="1:8" ht="12.75">
      <c r="A5444" s="66"/>
      <c r="B5444" s="17" t="s">
        <v>1249</v>
      </c>
      <c r="C5444" s="8"/>
      <c r="D5444" s="41"/>
      <c r="E5444" s="9"/>
      <c r="F5444" s="9"/>
      <c r="G5444" s="78"/>
      <c r="H5444" s="50"/>
    </row>
    <row r="5445" spans="1:8" ht="12.75">
      <c r="A5445" s="66"/>
      <c r="B5445" s="17"/>
      <c r="C5445" s="8"/>
      <c r="D5445" s="41"/>
      <c r="E5445" s="9"/>
      <c r="F5445" s="9"/>
      <c r="G5445" s="78"/>
      <c r="H5445" s="50"/>
    </row>
    <row r="5446" spans="1:8" ht="12.75">
      <c r="A5446" s="66"/>
      <c r="B5446" s="17" t="s">
        <v>1282</v>
      </c>
      <c r="C5446" s="8"/>
      <c r="D5446" s="41"/>
      <c r="E5446" s="9"/>
      <c r="F5446" s="9"/>
      <c r="G5446" s="78"/>
      <c r="H5446" s="50"/>
    </row>
    <row r="5447" spans="1:8" ht="12.75">
      <c r="A5447" s="66"/>
      <c r="B5447" s="17"/>
      <c r="C5447" s="8"/>
      <c r="D5447" s="41"/>
      <c r="E5447" s="9"/>
      <c r="F5447" s="9"/>
      <c r="G5447" s="78"/>
      <c r="H5447" s="50"/>
    </row>
    <row r="5448" spans="1:8" ht="12.75">
      <c r="A5448" s="66"/>
      <c r="B5448" s="17" t="s">
        <v>1263</v>
      </c>
      <c r="C5448" s="8"/>
      <c r="D5448" s="41"/>
      <c r="E5448" s="9"/>
      <c r="F5448" s="9"/>
      <c r="G5448" s="78"/>
      <c r="H5448" s="50"/>
    </row>
    <row r="5449" spans="1:8" ht="12.75">
      <c r="A5449" s="66" t="s">
        <v>1323</v>
      </c>
      <c r="B5449" s="7" t="s">
        <v>534</v>
      </c>
      <c r="C5449" s="8">
        <v>10466370</v>
      </c>
      <c r="D5449" s="41">
        <v>10682370</v>
      </c>
      <c r="E5449" s="9">
        <v>10672381.86</v>
      </c>
      <c r="F5449" s="46" t="str">
        <f>IF(E5449&gt;D5449,E5449-D5449," ")</f>
        <v> </v>
      </c>
      <c r="G5449" s="47">
        <f>IF(D5449&gt;E5449,D5449-E5449," ")</f>
        <v>9988.140000000596</v>
      </c>
      <c r="H5449" s="50">
        <v>9988.14</v>
      </c>
    </row>
    <row r="5450" spans="1:8" ht="12.75">
      <c r="A5450" s="66"/>
      <c r="B5450" s="7"/>
      <c r="C5450" s="8"/>
      <c r="D5450" s="41"/>
      <c r="E5450" s="9"/>
      <c r="F5450" s="9"/>
      <c r="G5450" s="78"/>
      <c r="H5450" s="50"/>
    </row>
    <row r="5451" spans="1:8" ht="12.75">
      <c r="A5451" s="66"/>
      <c r="B5451" s="17" t="s">
        <v>1264</v>
      </c>
      <c r="C5451" s="8"/>
      <c r="D5451" s="41"/>
      <c r="E5451" s="9"/>
      <c r="F5451" s="9"/>
      <c r="G5451" s="78"/>
      <c r="H5451" s="50"/>
    </row>
    <row r="5452" spans="1:8" ht="12.75">
      <c r="A5452" s="66" t="s">
        <v>1324</v>
      </c>
      <c r="B5452" s="7" t="s">
        <v>554</v>
      </c>
      <c r="C5452" s="8">
        <v>160000</v>
      </c>
      <c r="D5452" s="41">
        <v>160000</v>
      </c>
      <c r="E5452" s="9">
        <v>155623</v>
      </c>
      <c r="F5452" s="46" t="str">
        <f aca="true" t="shared" si="312" ref="F5452:F5486">IF(E5452&gt;D5452,E5452-D5452," ")</f>
        <v> </v>
      </c>
      <c r="G5452" s="47">
        <f aca="true" t="shared" si="313" ref="G5452:G5486">IF(D5452&gt;E5452,D5452-E5452," ")</f>
        <v>4377</v>
      </c>
      <c r="H5452" s="50">
        <v>4377</v>
      </c>
    </row>
    <row r="5453" spans="1:8" ht="12.75">
      <c r="A5453" s="67" t="s">
        <v>536</v>
      </c>
      <c r="B5453" s="7" t="s">
        <v>555</v>
      </c>
      <c r="C5453" s="8">
        <v>1100000</v>
      </c>
      <c r="D5453" s="41">
        <v>1200000</v>
      </c>
      <c r="E5453" s="9">
        <v>1198513.1</v>
      </c>
      <c r="F5453" s="46" t="str">
        <f t="shared" si="312"/>
        <v> </v>
      </c>
      <c r="G5453" s="47">
        <f t="shared" si="313"/>
        <v>1486.8999999999069</v>
      </c>
      <c r="H5453" s="50">
        <v>1486.9</v>
      </c>
    </row>
    <row r="5454" spans="1:8" ht="12.75">
      <c r="A5454" s="67" t="s">
        <v>538</v>
      </c>
      <c r="B5454" s="7" t="s">
        <v>579</v>
      </c>
      <c r="C5454" s="8">
        <v>5000</v>
      </c>
      <c r="D5454" s="41">
        <v>5000</v>
      </c>
      <c r="E5454" s="9">
        <v>2437</v>
      </c>
      <c r="F5454" s="46" t="str">
        <f t="shared" si="312"/>
        <v> </v>
      </c>
      <c r="G5454" s="47">
        <f t="shared" si="313"/>
        <v>2563</v>
      </c>
      <c r="H5454" s="50">
        <v>2563</v>
      </c>
    </row>
    <row r="5455" spans="1:8" ht="12.75">
      <c r="A5455" s="67" t="s">
        <v>539</v>
      </c>
      <c r="B5455" s="7" t="s">
        <v>556</v>
      </c>
      <c r="C5455" s="8">
        <v>100000</v>
      </c>
      <c r="D5455" s="41">
        <v>225000</v>
      </c>
      <c r="E5455" s="9">
        <v>217453.47</v>
      </c>
      <c r="F5455" s="46" t="str">
        <f t="shared" si="312"/>
        <v> </v>
      </c>
      <c r="G5455" s="47">
        <f t="shared" si="313"/>
        <v>7546.529999999999</v>
      </c>
      <c r="H5455" s="50">
        <v>7546.53</v>
      </c>
    </row>
    <row r="5456" spans="1:8" ht="12.75">
      <c r="A5456" s="67" t="s">
        <v>540</v>
      </c>
      <c r="B5456" s="7" t="s">
        <v>557</v>
      </c>
      <c r="C5456" s="8">
        <v>150000</v>
      </c>
      <c r="D5456" s="41">
        <v>245000</v>
      </c>
      <c r="E5456" s="9">
        <v>244739.46</v>
      </c>
      <c r="F5456" s="46" t="str">
        <f t="shared" si="312"/>
        <v> </v>
      </c>
      <c r="G5456" s="47">
        <f t="shared" si="313"/>
        <v>260.54000000000815</v>
      </c>
      <c r="H5456" s="50">
        <v>260.54</v>
      </c>
    </row>
    <row r="5457" spans="1:8" ht="12.75">
      <c r="A5457" s="67" t="s">
        <v>541</v>
      </c>
      <c r="B5457" s="7" t="s">
        <v>558</v>
      </c>
      <c r="C5457" s="8">
        <v>200000</v>
      </c>
      <c r="D5457" s="41">
        <v>365000</v>
      </c>
      <c r="E5457" s="9">
        <v>364534.99</v>
      </c>
      <c r="F5457" s="46" t="str">
        <f t="shared" si="312"/>
        <v> </v>
      </c>
      <c r="G5457" s="47">
        <f t="shared" si="313"/>
        <v>465.0100000000093</v>
      </c>
      <c r="H5457" s="50">
        <v>465.01</v>
      </c>
    </row>
    <row r="5458" spans="1:8" ht="12.75">
      <c r="A5458" s="67" t="s">
        <v>577</v>
      </c>
      <c r="B5458" s="7" t="s">
        <v>580</v>
      </c>
      <c r="C5458" s="8">
        <v>835620</v>
      </c>
      <c r="D5458" s="41">
        <v>835620</v>
      </c>
      <c r="E5458" s="9">
        <v>835620</v>
      </c>
      <c r="F5458" s="46" t="str">
        <f t="shared" si="312"/>
        <v> </v>
      </c>
      <c r="G5458" s="47" t="str">
        <f t="shared" si="313"/>
        <v> </v>
      </c>
      <c r="H5458" s="50">
        <v>0</v>
      </c>
    </row>
    <row r="5459" spans="1:8" ht="12.75">
      <c r="A5459" s="67" t="s">
        <v>542</v>
      </c>
      <c r="B5459" s="7" t="s">
        <v>581</v>
      </c>
      <c r="C5459" s="8">
        <v>50000</v>
      </c>
      <c r="D5459" s="41">
        <v>150000</v>
      </c>
      <c r="E5459" s="9">
        <v>149230.52</v>
      </c>
      <c r="F5459" s="46" t="str">
        <f t="shared" si="312"/>
        <v> </v>
      </c>
      <c r="G5459" s="47">
        <f t="shared" si="313"/>
        <v>769.4800000000105</v>
      </c>
      <c r="H5459" s="50">
        <v>769.48</v>
      </c>
    </row>
    <row r="5460" spans="1:8" ht="12.75">
      <c r="A5460" s="67" t="s">
        <v>543</v>
      </c>
      <c r="B5460" s="7" t="s">
        <v>559</v>
      </c>
      <c r="C5460" s="8">
        <v>150000</v>
      </c>
      <c r="D5460" s="41">
        <v>150000</v>
      </c>
      <c r="E5460" s="9">
        <v>149290.19</v>
      </c>
      <c r="F5460" s="46" t="str">
        <f t="shared" si="312"/>
        <v> </v>
      </c>
      <c r="G5460" s="47">
        <f t="shared" si="313"/>
        <v>709.8099999999977</v>
      </c>
      <c r="H5460" s="50">
        <v>709.81</v>
      </c>
    </row>
    <row r="5461" spans="1:8" ht="12.75">
      <c r="A5461" s="67" t="s">
        <v>544</v>
      </c>
      <c r="B5461" s="7" t="s">
        <v>1353</v>
      </c>
      <c r="C5461" s="8">
        <v>150000</v>
      </c>
      <c r="D5461" s="41"/>
      <c r="E5461" s="9"/>
      <c r="F5461" s="46" t="str">
        <f t="shared" si="312"/>
        <v> </v>
      </c>
      <c r="G5461" s="47" t="str">
        <f t="shared" si="313"/>
        <v> </v>
      </c>
      <c r="H5461" s="50"/>
    </row>
    <row r="5462" spans="1:8" ht="12.75">
      <c r="A5462" s="67"/>
      <c r="B5462" s="7" t="s">
        <v>1346</v>
      </c>
      <c r="C5462" s="8"/>
      <c r="D5462" s="41">
        <v>150000</v>
      </c>
      <c r="E5462" s="9">
        <v>139309.74</v>
      </c>
      <c r="F5462" s="46" t="str">
        <f t="shared" si="312"/>
        <v> </v>
      </c>
      <c r="G5462" s="47">
        <f t="shared" si="313"/>
        <v>10690.26000000001</v>
      </c>
      <c r="H5462" s="50">
        <v>10690.26</v>
      </c>
    </row>
    <row r="5463" spans="1:8" ht="12.75">
      <c r="A5463" s="67" t="s">
        <v>578</v>
      </c>
      <c r="B5463" s="7" t="s">
        <v>560</v>
      </c>
      <c r="C5463" s="8">
        <v>50000</v>
      </c>
      <c r="D5463" s="41">
        <v>50000</v>
      </c>
      <c r="E5463" s="9">
        <v>28305.24</v>
      </c>
      <c r="F5463" s="46" t="str">
        <f t="shared" si="312"/>
        <v> </v>
      </c>
      <c r="G5463" s="47">
        <f t="shared" si="313"/>
        <v>21694.76</v>
      </c>
      <c r="H5463" s="50">
        <v>21694.76</v>
      </c>
    </row>
    <row r="5464" spans="1:8" ht="12.75">
      <c r="A5464" s="67" t="s">
        <v>545</v>
      </c>
      <c r="B5464" s="7" t="s">
        <v>561</v>
      </c>
      <c r="C5464" s="8">
        <v>50000</v>
      </c>
      <c r="D5464" s="41">
        <v>50000</v>
      </c>
      <c r="E5464" s="9">
        <v>49832.93</v>
      </c>
      <c r="F5464" s="46" t="str">
        <f t="shared" si="312"/>
        <v> </v>
      </c>
      <c r="G5464" s="47">
        <f t="shared" si="313"/>
        <v>167.0699999999997</v>
      </c>
      <c r="H5464" s="50">
        <v>167.07</v>
      </c>
    </row>
    <row r="5465" spans="1:8" ht="12.75">
      <c r="A5465" s="67" t="s">
        <v>546</v>
      </c>
      <c r="B5465" s="7" t="s">
        <v>562</v>
      </c>
      <c r="C5465" s="8">
        <v>70000</v>
      </c>
      <c r="D5465" s="41">
        <v>70000</v>
      </c>
      <c r="E5465" s="9">
        <v>68400</v>
      </c>
      <c r="F5465" s="46" t="str">
        <f t="shared" si="312"/>
        <v> </v>
      </c>
      <c r="G5465" s="47">
        <f t="shared" si="313"/>
        <v>1600</v>
      </c>
      <c r="H5465" s="50">
        <v>1600</v>
      </c>
    </row>
    <row r="5466" spans="1:8" ht="12.75">
      <c r="A5466" s="67" t="s">
        <v>547</v>
      </c>
      <c r="B5466" s="7" t="s">
        <v>563</v>
      </c>
      <c r="C5466" s="8">
        <v>100000</v>
      </c>
      <c r="D5466" s="41">
        <v>60000</v>
      </c>
      <c r="E5466" s="9">
        <v>48099</v>
      </c>
      <c r="F5466" s="46" t="str">
        <f t="shared" si="312"/>
        <v> </v>
      </c>
      <c r="G5466" s="47">
        <f t="shared" si="313"/>
        <v>11901</v>
      </c>
      <c r="H5466" s="50">
        <v>11901</v>
      </c>
    </row>
    <row r="5467" spans="1:8" ht="12.75">
      <c r="A5467" s="67" t="s">
        <v>548</v>
      </c>
      <c r="B5467" s="7" t="s">
        <v>564</v>
      </c>
      <c r="C5467" s="8">
        <v>50000</v>
      </c>
      <c r="D5467" s="41">
        <v>75000</v>
      </c>
      <c r="E5467" s="9">
        <v>74646.08</v>
      </c>
      <c r="F5467" s="46" t="str">
        <f t="shared" si="312"/>
        <v> </v>
      </c>
      <c r="G5467" s="47">
        <f t="shared" si="313"/>
        <v>353.91999999999825</v>
      </c>
      <c r="H5467" s="50">
        <v>353.92</v>
      </c>
    </row>
    <row r="5468" spans="1:8" ht="12.75">
      <c r="A5468" s="67" t="s">
        <v>549</v>
      </c>
      <c r="B5468" s="7" t="s">
        <v>565</v>
      </c>
      <c r="C5468" s="8">
        <v>10000</v>
      </c>
      <c r="D5468" s="41">
        <v>10000</v>
      </c>
      <c r="E5468" s="9">
        <v>5457.25</v>
      </c>
      <c r="F5468" s="46" t="str">
        <f t="shared" si="312"/>
        <v> </v>
      </c>
      <c r="G5468" s="47">
        <f t="shared" si="313"/>
        <v>4542.75</v>
      </c>
      <c r="H5468" s="50">
        <v>4542.75</v>
      </c>
    </row>
    <row r="5469" spans="1:8" ht="12.75">
      <c r="A5469" s="67" t="s">
        <v>551</v>
      </c>
      <c r="B5469" s="7" t="s">
        <v>567</v>
      </c>
      <c r="C5469" s="8">
        <v>225000</v>
      </c>
      <c r="D5469" s="41">
        <v>225000</v>
      </c>
      <c r="E5469" s="9">
        <v>217125.8</v>
      </c>
      <c r="F5469" s="46" t="str">
        <f t="shared" si="312"/>
        <v> </v>
      </c>
      <c r="G5469" s="47">
        <f t="shared" si="313"/>
        <v>7874.200000000012</v>
      </c>
      <c r="H5469" s="50">
        <v>7874.2</v>
      </c>
    </row>
    <row r="5470" spans="1:8" ht="12.75">
      <c r="A5470" s="67" t="s">
        <v>552</v>
      </c>
      <c r="B5470" s="7" t="s">
        <v>582</v>
      </c>
      <c r="C5470" s="8">
        <v>10000</v>
      </c>
      <c r="D5470" s="41">
        <v>25000</v>
      </c>
      <c r="E5470" s="9">
        <v>24246</v>
      </c>
      <c r="F5470" s="46" t="str">
        <f t="shared" si="312"/>
        <v> </v>
      </c>
      <c r="G5470" s="47">
        <f t="shared" si="313"/>
        <v>754</v>
      </c>
      <c r="H5470" s="50">
        <v>754</v>
      </c>
    </row>
    <row r="5471" spans="1:8" ht="12.75">
      <c r="A5471" s="67" t="s">
        <v>553</v>
      </c>
      <c r="B5471" s="7" t="s">
        <v>568</v>
      </c>
      <c r="C5471" s="8">
        <v>75000</v>
      </c>
      <c r="D5471" s="41">
        <v>75000</v>
      </c>
      <c r="E5471" s="9">
        <v>74235.6</v>
      </c>
      <c r="F5471" s="46" t="str">
        <f t="shared" si="312"/>
        <v> </v>
      </c>
      <c r="G5471" s="47">
        <f t="shared" si="313"/>
        <v>764.3999999999942</v>
      </c>
      <c r="H5471" s="50">
        <v>764.4</v>
      </c>
    </row>
    <row r="5472" spans="1:8" ht="12.75">
      <c r="A5472" s="67" t="s">
        <v>1327</v>
      </c>
      <c r="B5472" s="7" t="s">
        <v>1347</v>
      </c>
      <c r="C5472" s="8">
        <v>25000</v>
      </c>
      <c r="D5472" s="41">
        <v>25000</v>
      </c>
      <c r="E5472" s="9">
        <v>24812.2</v>
      </c>
      <c r="F5472" s="46" t="str">
        <f t="shared" si="312"/>
        <v> </v>
      </c>
      <c r="G5472" s="47">
        <f t="shared" si="313"/>
        <v>187.79999999999927</v>
      </c>
      <c r="H5472" s="50">
        <v>187.8</v>
      </c>
    </row>
    <row r="5473" spans="1:8" ht="12.75">
      <c r="A5473" s="67" t="s">
        <v>1328</v>
      </c>
      <c r="B5473" s="7" t="s">
        <v>1348</v>
      </c>
      <c r="C5473" s="8">
        <v>12390000</v>
      </c>
      <c r="D5473" s="41"/>
      <c r="E5473" s="9"/>
      <c r="F5473" s="46" t="str">
        <f t="shared" si="312"/>
        <v> </v>
      </c>
      <c r="G5473" s="47" t="str">
        <f t="shared" si="313"/>
        <v> </v>
      </c>
      <c r="H5473" s="50"/>
    </row>
    <row r="5474" spans="1:8" ht="12.75">
      <c r="A5474" s="67"/>
      <c r="B5474" s="7" t="s">
        <v>1793</v>
      </c>
      <c r="C5474" s="8"/>
      <c r="D5474" s="41"/>
      <c r="E5474" s="9"/>
      <c r="F5474" s="46" t="str">
        <f t="shared" si="312"/>
        <v> </v>
      </c>
      <c r="G5474" s="47" t="str">
        <f t="shared" si="313"/>
        <v> </v>
      </c>
      <c r="H5474" s="50"/>
    </row>
    <row r="5475" spans="1:8" ht="12.75">
      <c r="A5475" s="67"/>
      <c r="B5475" s="7" t="s">
        <v>1794</v>
      </c>
      <c r="C5475" s="8"/>
      <c r="D5475" s="41">
        <v>12390000</v>
      </c>
      <c r="E5475" s="9">
        <v>12365577.76</v>
      </c>
      <c r="F5475" s="46" t="str">
        <f t="shared" si="312"/>
        <v> </v>
      </c>
      <c r="G5475" s="47">
        <f t="shared" si="313"/>
        <v>24422.240000000224</v>
      </c>
      <c r="H5475" s="50">
        <v>24422.24</v>
      </c>
    </row>
    <row r="5476" spans="1:8" ht="12.75">
      <c r="A5476" s="67" t="s">
        <v>1329</v>
      </c>
      <c r="B5476" s="7" t="s">
        <v>1345</v>
      </c>
      <c r="C5476" s="8">
        <v>30000000</v>
      </c>
      <c r="D5476" s="41"/>
      <c r="E5476" s="9"/>
      <c r="F5476" s="46" t="str">
        <f t="shared" si="312"/>
        <v> </v>
      </c>
      <c r="G5476" s="47" t="str">
        <f t="shared" si="313"/>
        <v> </v>
      </c>
      <c r="H5476" s="50"/>
    </row>
    <row r="5477" spans="1:8" ht="12.75">
      <c r="A5477" s="67"/>
      <c r="B5477" s="7" t="s">
        <v>1344</v>
      </c>
      <c r="C5477" s="8"/>
      <c r="D5477" s="41">
        <v>30000000</v>
      </c>
      <c r="E5477" s="9">
        <v>30000000</v>
      </c>
      <c r="F5477" s="46" t="str">
        <f t="shared" si="312"/>
        <v> </v>
      </c>
      <c r="G5477" s="47" t="str">
        <f t="shared" si="313"/>
        <v> </v>
      </c>
      <c r="H5477" s="50">
        <v>0</v>
      </c>
    </row>
    <row r="5478" spans="1:8" ht="12.75">
      <c r="A5478" s="67" t="s">
        <v>1330</v>
      </c>
      <c r="B5478" s="7" t="s">
        <v>1343</v>
      </c>
      <c r="C5478" s="8">
        <v>24150000</v>
      </c>
      <c r="D5478" s="41"/>
      <c r="E5478" s="9"/>
      <c r="F5478" s="46" t="str">
        <f t="shared" si="312"/>
        <v> </v>
      </c>
      <c r="G5478" s="47" t="str">
        <f t="shared" si="313"/>
        <v> </v>
      </c>
      <c r="H5478" s="50"/>
    </row>
    <row r="5479" spans="1:8" ht="12.75">
      <c r="A5479" s="67"/>
      <c r="B5479" s="7" t="s">
        <v>1342</v>
      </c>
      <c r="C5479" s="8"/>
      <c r="D5479" s="41">
        <v>24150000</v>
      </c>
      <c r="E5479" s="9">
        <v>24150000</v>
      </c>
      <c r="F5479" s="46" t="str">
        <f t="shared" si="312"/>
        <v> </v>
      </c>
      <c r="G5479" s="47" t="str">
        <f t="shared" si="313"/>
        <v> </v>
      </c>
      <c r="H5479" s="50">
        <v>0</v>
      </c>
    </row>
    <row r="5480" spans="1:8" ht="12.75">
      <c r="A5480" s="67" t="s">
        <v>1331</v>
      </c>
      <c r="B5480" s="7" t="s">
        <v>1341</v>
      </c>
      <c r="C5480" s="8">
        <v>10</v>
      </c>
      <c r="D5480" s="41">
        <v>10</v>
      </c>
      <c r="E5480" s="9">
        <v>0</v>
      </c>
      <c r="F5480" s="46" t="str">
        <f t="shared" si="312"/>
        <v> </v>
      </c>
      <c r="G5480" s="47">
        <f t="shared" si="313"/>
        <v>10</v>
      </c>
      <c r="H5480" s="50">
        <v>10</v>
      </c>
    </row>
    <row r="5481" spans="1:8" ht="12.75">
      <c r="A5481" s="67" t="s">
        <v>1332</v>
      </c>
      <c r="B5481" s="7" t="s">
        <v>1338</v>
      </c>
      <c r="C5481" s="8">
        <v>285000</v>
      </c>
      <c r="D5481" s="41"/>
      <c r="E5481" s="9"/>
      <c r="F5481" s="46" t="str">
        <f t="shared" si="312"/>
        <v> </v>
      </c>
      <c r="G5481" s="47" t="str">
        <f t="shared" si="313"/>
        <v> </v>
      </c>
      <c r="H5481" s="50"/>
    </row>
    <row r="5482" spans="1:8" ht="12.75">
      <c r="A5482" s="67"/>
      <c r="B5482" s="7" t="s">
        <v>1339</v>
      </c>
      <c r="C5482" s="8"/>
      <c r="D5482" s="41">
        <v>215000</v>
      </c>
      <c r="E5482" s="9">
        <v>213752.7</v>
      </c>
      <c r="F5482" s="46" t="str">
        <f t="shared" si="312"/>
        <v> </v>
      </c>
      <c r="G5482" s="47">
        <f t="shared" si="313"/>
        <v>1247.2999999999884</v>
      </c>
      <c r="H5482" s="50">
        <v>1247.3</v>
      </c>
    </row>
    <row r="5483" spans="1:8" ht="12.75">
      <c r="A5483" s="67" t="s">
        <v>1333</v>
      </c>
      <c r="B5483" s="7" t="s">
        <v>1337</v>
      </c>
      <c r="C5483" s="8">
        <v>300000</v>
      </c>
      <c r="D5483" s="41">
        <v>300000</v>
      </c>
      <c r="E5483" s="9">
        <v>275000</v>
      </c>
      <c r="F5483" s="46" t="str">
        <f t="shared" si="312"/>
        <v> </v>
      </c>
      <c r="G5483" s="47">
        <f t="shared" si="313"/>
        <v>25000</v>
      </c>
      <c r="H5483" s="50">
        <v>25000</v>
      </c>
    </row>
    <row r="5484" spans="1:8" ht="12.75">
      <c r="A5484" s="67" t="s">
        <v>1334</v>
      </c>
      <c r="B5484" s="7" t="s">
        <v>1336</v>
      </c>
      <c r="C5484" s="8">
        <v>1000000</v>
      </c>
      <c r="D5484" s="41">
        <v>1000000</v>
      </c>
      <c r="E5484" s="9">
        <v>1000000</v>
      </c>
      <c r="F5484" s="46" t="str">
        <f t="shared" si="312"/>
        <v> </v>
      </c>
      <c r="G5484" s="47" t="str">
        <f t="shared" si="313"/>
        <v> </v>
      </c>
      <c r="H5484" s="50">
        <v>0</v>
      </c>
    </row>
    <row r="5485" spans="1:8" ht="12.75">
      <c r="A5485" s="67" t="s">
        <v>592</v>
      </c>
      <c r="B5485" s="7" t="s">
        <v>1340</v>
      </c>
      <c r="C5485" s="8">
        <v>300000</v>
      </c>
      <c r="D5485" s="41"/>
      <c r="E5485" s="9"/>
      <c r="F5485" s="46" t="str">
        <f t="shared" si="312"/>
        <v> </v>
      </c>
      <c r="G5485" s="47" t="str">
        <f t="shared" si="313"/>
        <v> </v>
      </c>
      <c r="H5485" s="50"/>
    </row>
    <row r="5486" spans="1:8" ht="12.75">
      <c r="A5486" s="67"/>
      <c r="B5486" s="7" t="s">
        <v>1335</v>
      </c>
      <c r="C5486" s="8"/>
      <c r="D5486" s="41">
        <v>300000</v>
      </c>
      <c r="E5486" s="9">
        <v>298089.72</v>
      </c>
      <c r="F5486" s="46" t="str">
        <f t="shared" si="312"/>
        <v> </v>
      </c>
      <c r="G5486" s="47">
        <f t="shared" si="313"/>
        <v>1910.280000000028</v>
      </c>
      <c r="H5486" s="50">
        <v>1910.28</v>
      </c>
    </row>
    <row r="5487" spans="1:9" ht="12.75">
      <c r="A5487" s="66"/>
      <c r="B5487" s="14" t="s">
        <v>1299</v>
      </c>
      <c r="C5487" s="8">
        <v>82457000</v>
      </c>
      <c r="D5487" s="44">
        <f>SUM(D5449:D5486)</f>
        <v>83188000</v>
      </c>
      <c r="E5487" s="22">
        <f>SUM(E5449:E5486)</f>
        <v>83046713.61</v>
      </c>
      <c r="F5487" s="22"/>
      <c r="G5487" s="61">
        <f>SUM(G5449:G5486)</f>
        <v>141286.39000000077</v>
      </c>
      <c r="H5487" s="73">
        <f>SUM(H5449:H5486)</f>
        <v>141286.38999999998</v>
      </c>
      <c r="I5487" s="9">
        <v>83046713.61</v>
      </c>
    </row>
    <row r="5488" spans="1:8" ht="12.75">
      <c r="A5488" s="66"/>
      <c r="B5488" s="7"/>
      <c r="C5488" s="8"/>
      <c r="D5488" s="41"/>
      <c r="E5488" s="9"/>
      <c r="F5488" s="9"/>
      <c r="G5488" s="78"/>
      <c r="H5488" s="50"/>
    </row>
    <row r="5489" spans="1:8" ht="12.75">
      <c r="A5489" s="66"/>
      <c r="B5489" s="17" t="s">
        <v>1250</v>
      </c>
      <c r="C5489" s="8"/>
      <c r="D5489" s="41"/>
      <c r="E5489" s="9"/>
      <c r="F5489" s="9"/>
      <c r="G5489" s="78"/>
      <c r="H5489" s="50"/>
    </row>
    <row r="5490" spans="1:8" ht="12.75">
      <c r="A5490" s="66"/>
      <c r="B5490" s="17"/>
      <c r="C5490" s="8"/>
      <c r="D5490" s="41"/>
      <c r="E5490" s="9"/>
      <c r="F5490" s="9"/>
      <c r="G5490" s="78"/>
      <c r="H5490" s="50"/>
    </row>
    <row r="5491" spans="1:8" ht="12.75">
      <c r="A5491" s="66"/>
      <c r="B5491" s="17" t="s">
        <v>1263</v>
      </c>
      <c r="C5491" s="8"/>
      <c r="D5491" s="41"/>
      <c r="E5491" s="9"/>
      <c r="F5491" s="9"/>
      <c r="G5491" s="78"/>
      <c r="H5491" s="50"/>
    </row>
    <row r="5492" spans="1:8" ht="12.75">
      <c r="A5492" s="66" t="s">
        <v>1349</v>
      </c>
      <c r="B5492" s="7" t="s">
        <v>534</v>
      </c>
      <c r="C5492" s="8">
        <v>2055000</v>
      </c>
      <c r="D5492" s="41">
        <v>1880000</v>
      </c>
      <c r="E5492" s="9">
        <v>1828616.04</v>
      </c>
      <c r="F5492" s="46" t="str">
        <f>IF(E5492&gt;D5492,E5492-D5492," ")</f>
        <v> </v>
      </c>
      <c r="G5492" s="47">
        <f>IF(D5492&gt;E5492,D5492-E5492," ")</f>
        <v>51383.95999999996</v>
      </c>
      <c r="H5492" s="50">
        <v>51383.96</v>
      </c>
    </row>
    <row r="5493" spans="1:8" ht="12.75">
      <c r="A5493" s="66"/>
      <c r="B5493" s="7"/>
      <c r="C5493" s="8"/>
      <c r="D5493" s="41"/>
      <c r="E5493" s="9"/>
      <c r="F5493" s="9"/>
      <c r="G5493" s="78"/>
      <c r="H5493" s="50"/>
    </row>
    <row r="5494" spans="1:8" ht="12.75">
      <c r="A5494" s="66"/>
      <c r="B5494" s="17" t="s">
        <v>1264</v>
      </c>
      <c r="C5494" s="8"/>
      <c r="D5494" s="41"/>
      <c r="E5494" s="9"/>
      <c r="F5494" s="9"/>
      <c r="G5494" s="78"/>
      <c r="H5494" s="50"/>
    </row>
    <row r="5495" spans="1:8" ht="12.75">
      <c r="A5495" s="66" t="s">
        <v>1350</v>
      </c>
      <c r="B5495" s="7" t="s">
        <v>555</v>
      </c>
      <c r="C5495" s="8">
        <v>270000</v>
      </c>
      <c r="D5495" s="41">
        <v>270000</v>
      </c>
      <c r="E5495" s="9">
        <v>257581</v>
      </c>
      <c r="F5495" s="46" t="str">
        <f>IF(E5495&gt;D5495,E5495-D5495," ")</f>
        <v> </v>
      </c>
      <c r="G5495" s="47">
        <f>IF(D5495&gt;E5495,D5495-E5495," ")</f>
        <v>12419</v>
      </c>
      <c r="H5495" s="50">
        <v>12419</v>
      </c>
    </row>
    <row r="5496" spans="1:8" ht="12.75">
      <c r="A5496" s="67" t="s">
        <v>539</v>
      </c>
      <c r="B5496" s="7" t="s">
        <v>556</v>
      </c>
      <c r="C5496" s="8">
        <v>70000</v>
      </c>
      <c r="D5496" s="41">
        <v>90000</v>
      </c>
      <c r="E5496" s="9">
        <v>89492.13</v>
      </c>
      <c r="F5496" s="46" t="str">
        <f>IF(E5496&gt;D5496,E5496-D5496," ")</f>
        <v> </v>
      </c>
      <c r="G5496" s="47">
        <f>IF(D5496&gt;E5496,D5496-E5496," ")</f>
        <v>507.86999999999534</v>
      </c>
      <c r="H5496" s="50">
        <v>507.87</v>
      </c>
    </row>
    <row r="5497" spans="1:8" ht="12.75">
      <c r="A5497" s="27"/>
      <c r="B5497" s="28" t="s">
        <v>601</v>
      </c>
      <c r="C5497" s="1"/>
      <c r="D5497" s="44">
        <f>SUM(D5492:D5496)</f>
        <v>2240000</v>
      </c>
      <c r="E5497" s="22">
        <f>SUM(E5492:E5496)</f>
        <v>2175689.17</v>
      </c>
      <c r="F5497" s="22"/>
      <c r="G5497" s="61">
        <f>SUM(G5492:G5496)</f>
        <v>64310.82999999996</v>
      </c>
      <c r="H5497" s="50">
        <f>SUM(H5492:H5496)</f>
        <v>64310.83</v>
      </c>
    </row>
    <row r="5498" spans="1:8" ht="12.75">
      <c r="A5498" s="27"/>
      <c r="B5498" s="28"/>
      <c r="C5498" s="1"/>
      <c r="D5498" s="45"/>
      <c r="E5498" s="4"/>
      <c r="F5498" s="4"/>
      <c r="G5498" s="4"/>
      <c r="H5498" s="50"/>
    </row>
    <row r="5499" spans="1:8" ht="12.75">
      <c r="A5499" s="67"/>
      <c r="B5499" s="7"/>
      <c r="C5499" s="8"/>
      <c r="D5499" s="41"/>
      <c r="E5499" s="9"/>
      <c r="F5499" s="9"/>
      <c r="G5499" s="78"/>
      <c r="H5499" s="50"/>
    </row>
    <row r="5500" spans="1:8" ht="12.75">
      <c r="A5500" s="67"/>
      <c r="B5500" s="17" t="s">
        <v>1248</v>
      </c>
      <c r="C5500" s="8"/>
      <c r="D5500" s="41"/>
      <c r="E5500" s="9"/>
      <c r="F5500" s="9"/>
      <c r="G5500" s="78"/>
      <c r="H5500" s="50"/>
    </row>
    <row r="5501" spans="1:8" ht="12.75">
      <c r="A5501" s="67"/>
      <c r="B5501" s="17" t="s">
        <v>1249</v>
      </c>
      <c r="C5501" s="8"/>
      <c r="D5501" s="41"/>
      <c r="E5501" s="9"/>
      <c r="F5501" s="9"/>
      <c r="G5501" s="78"/>
      <c r="H5501" s="50"/>
    </row>
    <row r="5502" spans="1:8" ht="12.75">
      <c r="A5502" s="67"/>
      <c r="B5502" s="17" t="s">
        <v>607</v>
      </c>
      <c r="C5502" s="8"/>
      <c r="D5502" s="41"/>
      <c r="E5502" s="9"/>
      <c r="F5502" s="9"/>
      <c r="G5502" s="78"/>
      <c r="H5502" s="50"/>
    </row>
    <row r="5503" spans="1:8" ht="12.75">
      <c r="A5503" s="67"/>
      <c r="B5503" s="17"/>
      <c r="C5503" s="8"/>
      <c r="D5503" s="41"/>
      <c r="E5503" s="9"/>
      <c r="F5503" s="9"/>
      <c r="G5503" s="78"/>
      <c r="H5503" s="50"/>
    </row>
    <row r="5504" spans="1:8" ht="12.75">
      <c r="A5504" s="67"/>
      <c r="B5504" s="17" t="s">
        <v>77</v>
      </c>
      <c r="C5504" s="8"/>
      <c r="D5504" s="41"/>
      <c r="E5504" s="9"/>
      <c r="F5504" s="9"/>
      <c r="G5504" s="78"/>
      <c r="H5504" s="50"/>
    </row>
    <row r="5505" spans="1:8" ht="12.75">
      <c r="A5505" s="67"/>
      <c r="B5505" s="17"/>
      <c r="C5505" s="8"/>
      <c r="D5505" s="41"/>
      <c r="E5505" s="9"/>
      <c r="F5505" s="9"/>
      <c r="G5505" s="78"/>
      <c r="H5505" s="50"/>
    </row>
    <row r="5506" spans="1:8" ht="12.75">
      <c r="A5506" s="67"/>
      <c r="B5506" s="15" t="s">
        <v>598</v>
      </c>
      <c r="C5506" s="8"/>
      <c r="D5506" s="41">
        <f>D5497</f>
        <v>2240000</v>
      </c>
      <c r="E5506" s="9">
        <f>E5497</f>
        <v>2175689.17</v>
      </c>
      <c r="F5506" s="9"/>
      <c r="G5506" s="78">
        <f>G5497</f>
        <v>64310.82999999996</v>
      </c>
      <c r="H5506" s="50">
        <f>H5497</f>
        <v>64310.83</v>
      </c>
    </row>
    <row r="5507" spans="1:8" ht="12.75">
      <c r="A5507" s="67"/>
      <c r="B5507" s="17"/>
      <c r="C5507" s="8"/>
      <c r="D5507" s="41"/>
      <c r="E5507" s="9"/>
      <c r="F5507" s="9"/>
      <c r="G5507" s="78"/>
      <c r="H5507" s="50"/>
    </row>
    <row r="5508" spans="1:8" ht="12.75">
      <c r="A5508" s="67"/>
      <c r="B5508" s="17" t="s">
        <v>599</v>
      </c>
      <c r="C5508" s="8"/>
      <c r="D5508" s="41"/>
      <c r="E5508" s="9"/>
      <c r="F5508" s="9"/>
      <c r="G5508" s="78"/>
      <c r="H5508" s="50"/>
    </row>
    <row r="5509" spans="1:8" ht="12.75">
      <c r="A5509" s="66" t="s">
        <v>78</v>
      </c>
      <c r="B5509" s="7" t="s">
        <v>557</v>
      </c>
      <c r="C5509" s="8">
        <v>40000</v>
      </c>
      <c r="D5509" s="41">
        <v>40000</v>
      </c>
      <c r="E5509" s="9">
        <v>39342.55</v>
      </c>
      <c r="F5509" s="46" t="str">
        <f aca="true" t="shared" si="314" ref="F5509:F5521">IF(E5509&gt;D5509,E5509-D5509," ")</f>
        <v> </v>
      </c>
      <c r="G5509" s="47">
        <f aca="true" t="shared" si="315" ref="G5509:G5521">IF(D5509&gt;E5509,D5509-E5509," ")</f>
        <v>657.4499999999971</v>
      </c>
      <c r="H5509" s="50">
        <v>657.45</v>
      </c>
    </row>
    <row r="5510" spans="1:8" ht="12.75">
      <c r="A5510" s="67" t="s">
        <v>541</v>
      </c>
      <c r="B5510" s="7" t="s">
        <v>558</v>
      </c>
      <c r="C5510" s="8">
        <v>50000</v>
      </c>
      <c r="D5510" s="41">
        <v>58000</v>
      </c>
      <c r="E5510" s="9">
        <v>56315.4</v>
      </c>
      <c r="F5510" s="46" t="str">
        <f t="shared" si="314"/>
        <v> </v>
      </c>
      <c r="G5510" s="47">
        <f t="shared" si="315"/>
        <v>1684.5999999999985</v>
      </c>
      <c r="H5510" s="50">
        <v>1684.6</v>
      </c>
    </row>
    <row r="5511" spans="1:8" ht="12.75">
      <c r="A5511" s="67" t="s">
        <v>542</v>
      </c>
      <c r="B5511" s="7" t="s">
        <v>581</v>
      </c>
      <c r="C5511" s="8">
        <v>22000</v>
      </c>
      <c r="D5511" s="41">
        <v>22000</v>
      </c>
      <c r="E5511" s="9">
        <v>20496.48</v>
      </c>
      <c r="F5511" s="46" t="str">
        <f t="shared" si="314"/>
        <v> </v>
      </c>
      <c r="G5511" s="47">
        <f t="shared" si="315"/>
        <v>1503.5200000000004</v>
      </c>
      <c r="H5511" s="50">
        <v>1503.52</v>
      </c>
    </row>
    <row r="5512" spans="1:8" ht="12.75">
      <c r="A5512" s="67" t="s">
        <v>543</v>
      </c>
      <c r="B5512" s="7" t="s">
        <v>559</v>
      </c>
      <c r="C5512" s="8">
        <v>10000</v>
      </c>
      <c r="D5512" s="41">
        <v>10000</v>
      </c>
      <c r="E5512" s="9">
        <v>9640.25</v>
      </c>
      <c r="F5512" s="46" t="str">
        <f t="shared" si="314"/>
        <v> </v>
      </c>
      <c r="G5512" s="47">
        <f t="shared" si="315"/>
        <v>359.75</v>
      </c>
      <c r="H5512" s="50">
        <v>359.75</v>
      </c>
    </row>
    <row r="5513" spans="1:8" ht="12.75">
      <c r="A5513" s="67" t="s">
        <v>544</v>
      </c>
      <c r="B5513" s="7" t="s">
        <v>1353</v>
      </c>
      <c r="C5513" s="8">
        <v>25000</v>
      </c>
      <c r="D5513" s="41"/>
      <c r="E5513" s="9"/>
      <c r="F5513" s="46" t="str">
        <f t="shared" si="314"/>
        <v> </v>
      </c>
      <c r="G5513" s="47" t="str">
        <f t="shared" si="315"/>
        <v> </v>
      </c>
      <c r="H5513" s="50"/>
    </row>
    <row r="5514" spans="1:8" ht="12.75">
      <c r="A5514" s="67"/>
      <c r="B5514" s="7" t="s">
        <v>1351</v>
      </c>
      <c r="C5514" s="8"/>
      <c r="D5514" s="41">
        <v>25000</v>
      </c>
      <c r="E5514" s="9">
        <v>22250</v>
      </c>
      <c r="F5514" s="46" t="str">
        <f t="shared" si="314"/>
        <v> </v>
      </c>
      <c r="G5514" s="47">
        <f t="shared" si="315"/>
        <v>2750</v>
      </c>
      <c r="H5514" s="50">
        <v>2750</v>
      </c>
    </row>
    <row r="5515" spans="1:8" ht="12.75">
      <c r="A5515" s="67" t="s">
        <v>578</v>
      </c>
      <c r="B5515" s="7" t="s">
        <v>1352</v>
      </c>
      <c r="C5515" s="8">
        <v>250000</v>
      </c>
      <c r="D5515" s="41">
        <v>175000</v>
      </c>
      <c r="E5515" s="9">
        <v>149695</v>
      </c>
      <c r="F5515" s="46" t="str">
        <f t="shared" si="314"/>
        <v> </v>
      </c>
      <c r="G5515" s="47">
        <f t="shared" si="315"/>
        <v>25305</v>
      </c>
      <c r="H5515" s="50">
        <v>25305</v>
      </c>
    </row>
    <row r="5516" spans="1:8" ht="12.75">
      <c r="A5516" s="67" t="s">
        <v>545</v>
      </c>
      <c r="B5516" s="7" t="s">
        <v>561</v>
      </c>
      <c r="C5516" s="8">
        <v>15000</v>
      </c>
      <c r="D5516" s="41">
        <v>15000</v>
      </c>
      <c r="E5516" s="9">
        <v>14202.5</v>
      </c>
      <c r="F5516" s="46" t="str">
        <f t="shared" si="314"/>
        <v> </v>
      </c>
      <c r="G5516" s="47">
        <f t="shared" si="315"/>
        <v>797.5</v>
      </c>
      <c r="H5516" s="50">
        <v>797.5</v>
      </c>
    </row>
    <row r="5517" spans="1:8" ht="12.75">
      <c r="A5517" s="67" t="s">
        <v>546</v>
      </c>
      <c r="B5517" s="7" t="s">
        <v>562</v>
      </c>
      <c r="C5517" s="8">
        <v>68000</v>
      </c>
      <c r="D5517" s="41">
        <v>68000</v>
      </c>
      <c r="E5517" s="9">
        <v>52072</v>
      </c>
      <c r="F5517" s="46" t="str">
        <f t="shared" si="314"/>
        <v> </v>
      </c>
      <c r="G5517" s="47">
        <f t="shared" si="315"/>
        <v>15928</v>
      </c>
      <c r="H5517" s="50">
        <v>15928</v>
      </c>
    </row>
    <row r="5518" spans="1:8" ht="12.75">
      <c r="A5518" s="67" t="s">
        <v>547</v>
      </c>
      <c r="B5518" s="7" t="s">
        <v>563</v>
      </c>
      <c r="C5518" s="8">
        <v>80000</v>
      </c>
      <c r="D5518" s="41">
        <v>60000</v>
      </c>
      <c r="E5518" s="9">
        <v>56961.25</v>
      </c>
      <c r="F5518" s="46" t="str">
        <f t="shared" si="314"/>
        <v> </v>
      </c>
      <c r="G5518" s="47">
        <f t="shared" si="315"/>
        <v>3038.75</v>
      </c>
      <c r="H5518" s="50">
        <v>3038.75</v>
      </c>
    </row>
    <row r="5519" spans="1:8" ht="12.75">
      <c r="A5519" s="67" t="s">
        <v>549</v>
      </c>
      <c r="B5519" s="7" t="s">
        <v>565</v>
      </c>
      <c r="C5519" s="8">
        <v>25000</v>
      </c>
      <c r="D5519" s="41">
        <v>17000</v>
      </c>
      <c r="E5519" s="9">
        <v>16880</v>
      </c>
      <c r="F5519" s="46" t="str">
        <f t="shared" si="314"/>
        <v> </v>
      </c>
      <c r="G5519" s="47">
        <f t="shared" si="315"/>
        <v>120</v>
      </c>
      <c r="H5519" s="50">
        <v>120</v>
      </c>
    </row>
    <row r="5520" spans="1:8" ht="12.75">
      <c r="A5520" s="67" t="s">
        <v>553</v>
      </c>
      <c r="B5520" s="7" t="s">
        <v>568</v>
      </c>
      <c r="C5520" s="8">
        <v>20000</v>
      </c>
      <c r="D5520" s="41">
        <v>20000</v>
      </c>
      <c r="E5520" s="9">
        <v>19800.75</v>
      </c>
      <c r="F5520" s="46" t="str">
        <f t="shared" si="314"/>
        <v> </v>
      </c>
      <c r="G5520" s="47">
        <f t="shared" si="315"/>
        <v>199.25</v>
      </c>
      <c r="H5520" s="50">
        <v>199.25</v>
      </c>
    </row>
    <row r="5521" spans="1:8" ht="12.75">
      <c r="A5521" s="67" t="s">
        <v>1327</v>
      </c>
      <c r="B5521" s="7" t="s">
        <v>1347</v>
      </c>
      <c r="C5521" s="8">
        <v>50000</v>
      </c>
      <c r="D5521" s="41">
        <v>50000</v>
      </c>
      <c r="E5521" s="9">
        <v>49723.75</v>
      </c>
      <c r="F5521" s="46" t="str">
        <f t="shared" si="314"/>
        <v> </v>
      </c>
      <c r="G5521" s="47">
        <f t="shared" si="315"/>
        <v>276.25</v>
      </c>
      <c r="H5521" s="50">
        <v>276.25</v>
      </c>
    </row>
    <row r="5522" spans="1:8" ht="12.75">
      <c r="A5522" s="67"/>
      <c r="B5522" s="7"/>
      <c r="C5522" s="8"/>
      <c r="D5522" s="41"/>
      <c r="E5522" s="9"/>
      <c r="F5522" s="9"/>
      <c r="G5522" s="78"/>
      <c r="H5522" s="50"/>
    </row>
    <row r="5523" spans="1:9" ht="12.75">
      <c r="A5523" s="66"/>
      <c r="B5523" s="14" t="s">
        <v>1251</v>
      </c>
      <c r="C5523" s="8">
        <v>3050000</v>
      </c>
      <c r="D5523" s="44">
        <f>SUM(D5506:D5522)</f>
        <v>2800000</v>
      </c>
      <c r="E5523" s="22">
        <f>SUM(E5506:E5522)</f>
        <v>2683069.0999999996</v>
      </c>
      <c r="F5523" s="22"/>
      <c r="G5523" s="61">
        <f>SUM(G5506:G5522)</f>
        <v>116930.89999999995</v>
      </c>
      <c r="H5523" s="73">
        <f>SUM(H5506:H5522)</f>
        <v>116930.90000000001</v>
      </c>
      <c r="I5523" s="9">
        <v>2683069.1</v>
      </c>
    </row>
    <row r="5524" spans="1:9" ht="12.75">
      <c r="A5524" s="66"/>
      <c r="B5524" s="14" t="s">
        <v>1252</v>
      </c>
      <c r="C5524" s="8">
        <v>85507000</v>
      </c>
      <c r="D5524" s="42"/>
      <c r="E5524" s="23"/>
      <c r="F5524" s="23"/>
      <c r="G5524" s="79"/>
      <c r="H5524" s="71"/>
      <c r="I5524" s="9">
        <v>85729782.71</v>
      </c>
    </row>
    <row r="5525" spans="1:8" ht="12.75">
      <c r="A5525" s="66"/>
      <c r="B5525" s="14" t="s">
        <v>1249</v>
      </c>
      <c r="C5525" s="8"/>
      <c r="D5525" s="43">
        <f>D5487+D5523</f>
        <v>85988000</v>
      </c>
      <c r="E5525" s="21">
        <f>E5487+E5523</f>
        <v>85729782.71</v>
      </c>
      <c r="F5525" s="21"/>
      <c r="G5525" s="80">
        <f>G5487+G5523</f>
        <v>258217.29000000074</v>
      </c>
      <c r="H5525" s="72">
        <f>H5487+H5523</f>
        <v>258217.28999999998</v>
      </c>
    </row>
    <row r="5526" spans="1:8" ht="12.75">
      <c r="A5526" s="66"/>
      <c r="B5526" s="15" t="s">
        <v>1265</v>
      </c>
      <c r="C5526" s="8"/>
      <c r="D5526" s="41"/>
      <c r="E5526" s="9"/>
      <c r="F5526" s="56" t="str">
        <f>IF(E5525&gt;D5525,E5525-D5525," ")</f>
        <v> </v>
      </c>
      <c r="G5526" s="82">
        <f>IF(D5525&gt;E5525,D5525-E5525," ")</f>
        <v>258217.29000000656</v>
      </c>
      <c r="H5526" s="50"/>
    </row>
    <row r="5527" spans="1:8" ht="12.75" customHeight="1">
      <c r="A5527" s="66"/>
      <c r="B5527" s="7"/>
      <c r="C5527" s="8"/>
      <c r="D5527" s="41"/>
      <c r="E5527" s="9"/>
      <c r="F5527" s="9"/>
      <c r="G5527" s="78"/>
      <c r="H5527" s="50"/>
    </row>
    <row r="5528" spans="1:8" ht="12.75">
      <c r="A5528" s="66"/>
      <c r="B5528" s="17" t="s">
        <v>1253</v>
      </c>
      <c r="C5528" s="8"/>
      <c r="D5528" s="41"/>
      <c r="E5528" s="9"/>
      <c r="F5528" s="9"/>
      <c r="G5528" s="78"/>
      <c r="H5528" s="50"/>
    </row>
    <row r="5529" spans="1:8" ht="12.75" customHeight="1">
      <c r="A5529" s="66"/>
      <c r="B5529" s="17"/>
      <c r="C5529" s="8"/>
      <c r="D5529" s="41"/>
      <c r="E5529" s="9"/>
      <c r="F5529" s="9"/>
      <c r="G5529" s="78"/>
      <c r="H5529" s="50"/>
    </row>
    <row r="5530" spans="1:8" ht="12.75">
      <c r="A5530" s="66"/>
      <c r="B5530" s="17" t="s">
        <v>1263</v>
      </c>
      <c r="C5530" s="8"/>
      <c r="D5530" s="41"/>
      <c r="E5530" s="9"/>
      <c r="F5530" s="9"/>
      <c r="G5530" s="78"/>
      <c r="H5530" s="50"/>
    </row>
    <row r="5531" spans="1:8" ht="12.75">
      <c r="A5531" s="66" t="s">
        <v>1354</v>
      </c>
      <c r="B5531" s="7" t="s">
        <v>534</v>
      </c>
      <c r="C5531" s="8">
        <v>5270000</v>
      </c>
      <c r="D5531" s="41">
        <v>5160000</v>
      </c>
      <c r="E5531" s="9">
        <v>5120604</v>
      </c>
      <c r="F5531" s="46" t="str">
        <f>IF(E5531&gt;D5531,E5531-D5531," ")</f>
        <v> </v>
      </c>
      <c r="G5531" s="47">
        <f>IF(D5531&gt;E5531,D5531-E5531," ")</f>
        <v>39396</v>
      </c>
      <c r="H5531" s="50">
        <v>39396</v>
      </c>
    </row>
    <row r="5532" spans="1:8" ht="12.75">
      <c r="A5532" s="66"/>
      <c r="B5532" s="7"/>
      <c r="C5532" s="8"/>
      <c r="D5532" s="41"/>
      <c r="E5532" s="9"/>
      <c r="F5532" s="9"/>
      <c r="G5532" s="78"/>
      <c r="H5532" s="50"/>
    </row>
    <row r="5533" spans="1:8" ht="12.75">
      <c r="A5533" s="66"/>
      <c r="B5533" s="17" t="s">
        <v>1264</v>
      </c>
      <c r="C5533" s="8"/>
      <c r="D5533" s="41"/>
      <c r="E5533" s="9"/>
      <c r="F5533" s="9"/>
      <c r="G5533" s="78"/>
      <c r="H5533" s="50"/>
    </row>
    <row r="5534" spans="1:8" ht="12.75">
      <c r="A5534" s="66" t="s">
        <v>1355</v>
      </c>
      <c r="B5534" s="7" t="s">
        <v>555</v>
      </c>
      <c r="C5534" s="8">
        <v>1075000</v>
      </c>
      <c r="D5534" s="41">
        <v>1055000</v>
      </c>
      <c r="E5534" s="9">
        <v>1041231.04</v>
      </c>
      <c r="F5534" s="46" t="str">
        <f aca="true" t="shared" si="316" ref="F5534:F5552">IF(E5534&gt;D5534,E5534-D5534," ")</f>
        <v> </v>
      </c>
      <c r="G5534" s="47">
        <f aca="true" t="shared" si="317" ref="G5534:G5552">IF(D5534&gt;E5534,D5534-E5534," ")</f>
        <v>13768.959999999963</v>
      </c>
      <c r="H5534" s="50">
        <v>13768.96</v>
      </c>
    </row>
    <row r="5535" spans="1:8" ht="12.75">
      <c r="A5535" s="67" t="s">
        <v>538</v>
      </c>
      <c r="B5535" s="7" t="s">
        <v>579</v>
      </c>
      <c r="C5535" s="8">
        <v>7000</v>
      </c>
      <c r="D5535" s="41">
        <v>7000</v>
      </c>
      <c r="E5535" s="9">
        <v>6931.45</v>
      </c>
      <c r="F5535" s="46" t="str">
        <f t="shared" si="316"/>
        <v> </v>
      </c>
      <c r="G5535" s="47">
        <f t="shared" si="317"/>
        <v>68.55000000000018</v>
      </c>
      <c r="H5535" s="50">
        <v>68.55</v>
      </c>
    </row>
    <row r="5536" spans="1:8" ht="12.75">
      <c r="A5536" s="67" t="s">
        <v>539</v>
      </c>
      <c r="B5536" s="7" t="s">
        <v>556</v>
      </c>
      <c r="C5536" s="8">
        <v>200000</v>
      </c>
      <c r="D5536" s="41">
        <v>360000</v>
      </c>
      <c r="E5536" s="9">
        <v>342852.19</v>
      </c>
      <c r="F5536" s="46" t="str">
        <f t="shared" si="316"/>
        <v> </v>
      </c>
      <c r="G5536" s="47">
        <f t="shared" si="317"/>
        <v>17147.809999999998</v>
      </c>
      <c r="H5536" s="50">
        <v>17147.81</v>
      </c>
    </row>
    <row r="5537" spans="1:8" ht="12.75">
      <c r="A5537" s="67" t="s">
        <v>540</v>
      </c>
      <c r="B5537" s="7" t="s">
        <v>557</v>
      </c>
      <c r="C5537" s="8">
        <v>150000</v>
      </c>
      <c r="D5537" s="41">
        <v>165000</v>
      </c>
      <c r="E5537" s="9">
        <v>151412.97</v>
      </c>
      <c r="F5537" s="46" t="str">
        <f t="shared" si="316"/>
        <v> </v>
      </c>
      <c r="G5537" s="47">
        <f t="shared" si="317"/>
        <v>13587.029999999999</v>
      </c>
      <c r="H5537" s="50">
        <v>13587.03</v>
      </c>
    </row>
    <row r="5538" spans="1:8" ht="12.75">
      <c r="A5538" s="67" t="s">
        <v>541</v>
      </c>
      <c r="B5538" s="7" t="s">
        <v>558</v>
      </c>
      <c r="C5538" s="8">
        <v>250000</v>
      </c>
      <c r="D5538" s="41">
        <v>300000</v>
      </c>
      <c r="E5538" s="9">
        <v>287787.2</v>
      </c>
      <c r="F5538" s="46" t="str">
        <f t="shared" si="316"/>
        <v> </v>
      </c>
      <c r="G5538" s="47">
        <f t="shared" si="317"/>
        <v>12212.799999999988</v>
      </c>
      <c r="H5538" s="50">
        <v>12212.8</v>
      </c>
    </row>
    <row r="5539" spans="1:8" ht="12.75">
      <c r="A5539" s="67" t="s">
        <v>577</v>
      </c>
      <c r="B5539" s="7" t="s">
        <v>580</v>
      </c>
      <c r="C5539" s="8">
        <v>1940000</v>
      </c>
      <c r="D5539" s="41">
        <v>1910000</v>
      </c>
      <c r="E5539" s="9">
        <v>1749553</v>
      </c>
      <c r="F5539" s="46" t="str">
        <f t="shared" si="316"/>
        <v> </v>
      </c>
      <c r="G5539" s="47">
        <f t="shared" si="317"/>
        <v>160447</v>
      </c>
      <c r="H5539" s="50">
        <v>160447</v>
      </c>
    </row>
    <row r="5540" spans="1:8" ht="12.75">
      <c r="A5540" s="67" t="s">
        <v>542</v>
      </c>
      <c r="B5540" s="7" t="s">
        <v>581</v>
      </c>
      <c r="C5540" s="8">
        <v>300000</v>
      </c>
      <c r="D5540" s="41">
        <v>300000</v>
      </c>
      <c r="E5540" s="9">
        <v>271159.08</v>
      </c>
      <c r="F5540" s="46" t="str">
        <f t="shared" si="316"/>
        <v> </v>
      </c>
      <c r="G5540" s="47">
        <f t="shared" si="317"/>
        <v>28840.919999999984</v>
      </c>
      <c r="H5540" s="50">
        <v>28840.92</v>
      </c>
    </row>
    <row r="5541" spans="1:8" ht="12.75">
      <c r="A5541" s="67" t="s">
        <v>543</v>
      </c>
      <c r="B5541" s="7" t="s">
        <v>559</v>
      </c>
      <c r="C5541" s="8">
        <v>50000</v>
      </c>
      <c r="D5541" s="41">
        <v>50000</v>
      </c>
      <c r="E5541" s="9">
        <v>47656.25</v>
      </c>
      <c r="F5541" s="46" t="str">
        <f t="shared" si="316"/>
        <v> </v>
      </c>
      <c r="G5541" s="47">
        <f t="shared" si="317"/>
        <v>2343.75</v>
      </c>
      <c r="H5541" s="50">
        <v>2343.75</v>
      </c>
    </row>
    <row r="5542" spans="1:8" ht="12.75">
      <c r="A5542" s="67" t="s">
        <v>544</v>
      </c>
      <c r="B5542" s="7" t="s">
        <v>1360</v>
      </c>
      <c r="C5542" s="8">
        <v>200000</v>
      </c>
      <c r="D5542" s="41"/>
      <c r="E5542" s="9"/>
      <c r="F5542" s="46" t="str">
        <f t="shared" si="316"/>
        <v> </v>
      </c>
      <c r="G5542" s="47" t="str">
        <f t="shared" si="317"/>
        <v> </v>
      </c>
      <c r="H5542" s="50"/>
    </row>
    <row r="5543" spans="1:8" ht="12.75">
      <c r="A5543" s="67"/>
      <c r="B5543" s="7" t="s">
        <v>1359</v>
      </c>
      <c r="C5543" s="8"/>
      <c r="D5543" s="41">
        <v>200000</v>
      </c>
      <c r="E5543" s="9">
        <v>172633.89</v>
      </c>
      <c r="F5543" s="46" t="str">
        <f t="shared" si="316"/>
        <v> </v>
      </c>
      <c r="G5543" s="47">
        <f t="shared" si="317"/>
        <v>27366.109999999986</v>
      </c>
      <c r="H5543" s="50">
        <v>27366.11</v>
      </c>
    </row>
    <row r="5544" spans="1:8" ht="12.75">
      <c r="A5544" s="67" t="s">
        <v>578</v>
      </c>
      <c r="B5544" s="7" t="s">
        <v>560</v>
      </c>
      <c r="C5544" s="8">
        <v>40000</v>
      </c>
      <c r="D5544" s="41">
        <v>40000</v>
      </c>
      <c r="E5544" s="9">
        <v>0</v>
      </c>
      <c r="F5544" s="46" t="str">
        <f t="shared" si="316"/>
        <v> </v>
      </c>
      <c r="G5544" s="47">
        <f t="shared" si="317"/>
        <v>40000</v>
      </c>
      <c r="H5544" s="50">
        <v>40000</v>
      </c>
    </row>
    <row r="5545" spans="1:8" ht="12.75">
      <c r="A5545" s="67" t="s">
        <v>545</v>
      </c>
      <c r="B5545" s="7" t="s">
        <v>561</v>
      </c>
      <c r="C5545" s="8">
        <v>75000</v>
      </c>
      <c r="D5545" s="41">
        <v>73000</v>
      </c>
      <c r="E5545" s="9">
        <v>17595</v>
      </c>
      <c r="F5545" s="46" t="str">
        <f t="shared" si="316"/>
        <v> </v>
      </c>
      <c r="G5545" s="47">
        <f t="shared" si="317"/>
        <v>55405</v>
      </c>
      <c r="H5545" s="50">
        <v>55405</v>
      </c>
    </row>
    <row r="5546" spans="1:8" ht="12.75">
      <c r="A5546" s="67" t="s">
        <v>546</v>
      </c>
      <c r="B5546" s="7" t="s">
        <v>562</v>
      </c>
      <c r="C5546" s="8">
        <v>250000</v>
      </c>
      <c r="D5546" s="41">
        <v>310000</v>
      </c>
      <c r="E5546" s="9">
        <v>244514.34</v>
      </c>
      <c r="F5546" s="46" t="str">
        <f t="shared" si="316"/>
        <v> </v>
      </c>
      <c r="G5546" s="47">
        <f t="shared" si="317"/>
        <v>65485.66</v>
      </c>
      <c r="H5546" s="50">
        <v>65485.66</v>
      </c>
    </row>
    <row r="5547" spans="1:8" ht="12.75">
      <c r="A5547" s="67" t="s">
        <v>547</v>
      </c>
      <c r="B5547" s="7" t="s">
        <v>563</v>
      </c>
      <c r="C5547" s="8">
        <v>5000</v>
      </c>
      <c r="D5547" s="41">
        <v>5000</v>
      </c>
      <c r="E5547" s="9">
        <v>4357.4</v>
      </c>
      <c r="F5547" s="46" t="str">
        <f t="shared" si="316"/>
        <v> </v>
      </c>
      <c r="G5547" s="47">
        <f t="shared" si="317"/>
        <v>642.6000000000004</v>
      </c>
      <c r="H5547" s="50">
        <v>642.6</v>
      </c>
    </row>
    <row r="5548" spans="1:8" ht="12.75">
      <c r="A5548" s="67" t="s">
        <v>548</v>
      </c>
      <c r="B5548" s="7" t="s">
        <v>564</v>
      </c>
      <c r="C5548" s="8">
        <v>50000</v>
      </c>
      <c r="D5548" s="41">
        <v>62000</v>
      </c>
      <c r="E5548" s="9">
        <v>60444</v>
      </c>
      <c r="F5548" s="46" t="str">
        <f t="shared" si="316"/>
        <v> </v>
      </c>
      <c r="G5548" s="47">
        <f t="shared" si="317"/>
        <v>1556</v>
      </c>
      <c r="H5548" s="50">
        <v>1556</v>
      </c>
    </row>
    <row r="5549" spans="1:8" ht="12.75">
      <c r="A5549" s="67" t="s">
        <v>549</v>
      </c>
      <c r="B5549" s="7" t="s">
        <v>565</v>
      </c>
      <c r="C5549" s="8">
        <v>40000</v>
      </c>
      <c r="D5549" s="41">
        <v>40000</v>
      </c>
      <c r="E5549" s="9">
        <v>36220</v>
      </c>
      <c r="F5549" s="46" t="str">
        <f t="shared" si="316"/>
        <v> </v>
      </c>
      <c r="G5549" s="47">
        <f t="shared" si="317"/>
        <v>3780</v>
      </c>
      <c r="H5549" s="50">
        <v>3780</v>
      </c>
    </row>
    <row r="5550" spans="1:8" ht="12.75">
      <c r="A5550" s="67" t="s">
        <v>1356</v>
      </c>
      <c r="B5550" s="7" t="s">
        <v>1362</v>
      </c>
      <c r="C5550" s="8">
        <v>200000</v>
      </c>
      <c r="D5550" s="41"/>
      <c r="E5550" s="9"/>
      <c r="F5550" s="46" t="str">
        <f t="shared" si="316"/>
        <v> </v>
      </c>
      <c r="G5550" s="47" t="str">
        <f t="shared" si="317"/>
        <v> </v>
      </c>
      <c r="H5550" s="50"/>
    </row>
    <row r="5551" spans="1:8" ht="12.75">
      <c r="A5551" s="67"/>
      <c r="B5551" s="7" t="s">
        <v>1361</v>
      </c>
      <c r="C5551" s="8"/>
      <c r="D5551" s="41">
        <v>200000</v>
      </c>
      <c r="E5551" s="9">
        <v>94151.16</v>
      </c>
      <c r="F5551" s="46" t="str">
        <f t="shared" si="316"/>
        <v> </v>
      </c>
      <c r="G5551" s="47">
        <f t="shared" si="317"/>
        <v>105848.84</v>
      </c>
      <c r="H5551" s="50">
        <v>105848.84</v>
      </c>
    </row>
    <row r="5552" spans="1:8" ht="12.75">
      <c r="A5552" s="67" t="s">
        <v>1357</v>
      </c>
      <c r="B5552" s="7" t="s">
        <v>1363</v>
      </c>
      <c r="C5552" s="8">
        <v>100000</v>
      </c>
      <c r="D5552" s="41">
        <v>50000</v>
      </c>
      <c r="E5552" s="9">
        <v>36526.7</v>
      </c>
      <c r="F5552" s="46" t="str">
        <f t="shared" si="316"/>
        <v> </v>
      </c>
      <c r="G5552" s="47">
        <f t="shared" si="317"/>
        <v>13473.300000000003</v>
      </c>
      <c r="H5552" s="50">
        <v>13473.3</v>
      </c>
    </row>
    <row r="5553" spans="1:8" ht="12.75">
      <c r="A5553" s="67"/>
      <c r="B5553" s="15" t="s">
        <v>601</v>
      </c>
      <c r="C5553" s="8"/>
      <c r="D5553" s="44">
        <f>SUM(D5531:D5552)</f>
        <v>10287000</v>
      </c>
      <c r="E5553" s="22">
        <f>SUM(E5531:E5552)</f>
        <v>9685629.670000002</v>
      </c>
      <c r="F5553" s="22"/>
      <c r="G5553" s="61">
        <f>SUM(G5531:G5552)</f>
        <v>601370.33</v>
      </c>
      <c r="H5553" s="50">
        <f>SUM(H5531:H5552)</f>
        <v>601370.33</v>
      </c>
    </row>
    <row r="5554" spans="1:8" ht="12.75">
      <c r="A5554" s="27"/>
      <c r="B5554" s="3"/>
      <c r="C5554" s="1"/>
      <c r="D5554" s="45"/>
      <c r="E5554" s="4"/>
      <c r="F5554" s="4"/>
      <c r="G5554" s="4"/>
      <c r="H5554" s="50"/>
    </row>
    <row r="5555" spans="1:8" ht="12.75">
      <c r="A5555" s="27"/>
      <c r="B5555" s="3"/>
      <c r="C5555" s="1"/>
      <c r="D5555" s="45"/>
      <c r="E5555" s="4"/>
      <c r="F5555" s="4"/>
      <c r="G5555" s="4"/>
      <c r="H5555" s="50"/>
    </row>
    <row r="5556" spans="1:8" ht="12.75">
      <c r="A5556" s="67"/>
      <c r="B5556" s="7"/>
      <c r="C5556" s="8"/>
      <c r="D5556" s="41"/>
      <c r="E5556" s="9"/>
      <c r="F5556" s="9"/>
      <c r="G5556" s="78"/>
      <c r="H5556" s="50"/>
    </row>
    <row r="5557" spans="1:8" ht="12.75">
      <c r="A5557" s="67"/>
      <c r="B5557" s="17" t="s">
        <v>79</v>
      </c>
      <c r="C5557" s="8"/>
      <c r="D5557" s="41"/>
      <c r="E5557" s="9"/>
      <c r="F5557" s="9"/>
      <c r="G5557" s="78"/>
      <c r="H5557" s="50"/>
    </row>
    <row r="5558" spans="1:8" ht="12.75">
      <c r="A5558" s="67"/>
      <c r="B5558" s="7"/>
      <c r="C5558" s="8"/>
      <c r="D5558" s="41"/>
      <c r="E5558" s="9"/>
      <c r="F5558" s="9"/>
      <c r="G5558" s="78"/>
      <c r="H5558" s="50"/>
    </row>
    <row r="5559" spans="1:8" ht="12.75">
      <c r="A5559" s="67"/>
      <c r="B5559" s="15" t="s">
        <v>598</v>
      </c>
      <c r="C5559" s="8"/>
      <c r="D5559" s="41">
        <f>D5553</f>
        <v>10287000</v>
      </c>
      <c r="E5559" s="9">
        <f>E5553</f>
        <v>9685629.670000002</v>
      </c>
      <c r="F5559" s="9"/>
      <c r="G5559" s="78">
        <f>G5553</f>
        <v>601370.33</v>
      </c>
      <c r="H5559" s="50">
        <f>H5553</f>
        <v>601370.33</v>
      </c>
    </row>
    <row r="5560" spans="1:8" ht="12.75">
      <c r="A5560" s="67"/>
      <c r="B5560" s="7"/>
      <c r="C5560" s="8"/>
      <c r="D5560" s="41"/>
      <c r="E5560" s="9"/>
      <c r="F5560" s="9"/>
      <c r="G5560" s="78"/>
      <c r="H5560" s="50"/>
    </row>
    <row r="5561" spans="1:8" ht="12.75">
      <c r="A5561" s="67"/>
      <c r="B5561" s="17" t="s">
        <v>599</v>
      </c>
      <c r="C5561" s="8"/>
      <c r="D5561" s="41"/>
      <c r="E5561" s="9"/>
      <c r="F5561" s="9"/>
      <c r="G5561" s="78"/>
      <c r="H5561" s="50"/>
    </row>
    <row r="5562" spans="1:8" ht="12.75">
      <c r="A5562" s="66" t="s">
        <v>80</v>
      </c>
      <c r="B5562" s="7" t="s">
        <v>582</v>
      </c>
      <c r="C5562" s="8">
        <v>17000</v>
      </c>
      <c r="D5562" s="41">
        <v>17000</v>
      </c>
      <c r="E5562" s="9">
        <v>9489.75</v>
      </c>
      <c r="F5562" s="46" t="str">
        <f>IF(E5562&gt;D5562,E5562-D5562," ")</f>
        <v> </v>
      </c>
      <c r="G5562" s="47">
        <f>IF(D5562&gt;E5562,D5562-E5562," ")</f>
        <v>7510.25</v>
      </c>
      <c r="H5562" s="50">
        <v>7510.25</v>
      </c>
    </row>
    <row r="5563" spans="1:8" ht="12.75">
      <c r="A5563" s="67" t="s">
        <v>553</v>
      </c>
      <c r="B5563" s="7" t="s">
        <v>568</v>
      </c>
      <c r="C5563" s="8">
        <v>100000</v>
      </c>
      <c r="D5563" s="41">
        <v>115000</v>
      </c>
      <c r="E5563" s="9">
        <v>105717.11</v>
      </c>
      <c r="F5563" s="46" t="str">
        <f>IF(E5563&gt;D5563,E5563-D5563," ")</f>
        <v> </v>
      </c>
      <c r="G5563" s="47">
        <f>IF(D5563&gt;E5563,D5563-E5563," ")</f>
        <v>9282.89</v>
      </c>
      <c r="H5563" s="50">
        <v>9282.89</v>
      </c>
    </row>
    <row r="5564" spans="1:8" ht="12.75">
      <c r="A5564" s="67" t="s">
        <v>1327</v>
      </c>
      <c r="B5564" s="7" t="s">
        <v>1347</v>
      </c>
      <c r="C5564" s="8">
        <v>300000</v>
      </c>
      <c r="D5564" s="41">
        <v>200000</v>
      </c>
      <c r="E5564" s="9">
        <v>198103.18</v>
      </c>
      <c r="F5564" s="46" t="str">
        <f>IF(E5564&gt;D5564,E5564-D5564," ")</f>
        <v> </v>
      </c>
      <c r="G5564" s="47">
        <f>IF(D5564&gt;E5564,D5564-E5564," ")</f>
        <v>1896.820000000007</v>
      </c>
      <c r="H5564" s="50">
        <v>1896.82</v>
      </c>
    </row>
    <row r="5565" spans="1:8" ht="12.75">
      <c r="A5565" s="67" t="s">
        <v>1358</v>
      </c>
      <c r="B5565" s="7" t="s">
        <v>1364</v>
      </c>
      <c r="C5565" s="8">
        <v>790581000</v>
      </c>
      <c r="D5565" s="41"/>
      <c r="E5565" s="9"/>
      <c r="F5565" s="46" t="str">
        <f>IF(E5565&gt;D5565,E5565-D5565," ")</f>
        <v> </v>
      </c>
      <c r="G5565" s="47" t="str">
        <f>IF(D5565&gt;E5565,D5565-E5565," ")</f>
        <v> </v>
      </c>
      <c r="H5565" s="50"/>
    </row>
    <row r="5566" spans="1:9" ht="12.75">
      <c r="A5566" s="67"/>
      <c r="B5566" s="7" t="s">
        <v>1365</v>
      </c>
      <c r="C5566" s="8"/>
      <c r="D5566" s="41">
        <v>798360000</v>
      </c>
      <c r="E5566" s="9">
        <v>812368303.77</v>
      </c>
      <c r="F5566" s="46">
        <f>IF(E5566&gt;D5566,E5566-D5566," ")</f>
        <v>14008303.76999998</v>
      </c>
      <c r="G5566" s="47" t="str">
        <f>IF(D5566&gt;E5566,D5566-E5566," ")</f>
        <v> </v>
      </c>
      <c r="H5566" s="50">
        <v>-14008303.77</v>
      </c>
      <c r="I5566" s="9"/>
    </row>
    <row r="5567" spans="1:9" ht="12.75">
      <c r="A5567" s="67"/>
      <c r="B5567" s="7"/>
      <c r="C5567" s="8"/>
      <c r="D5567" s="41"/>
      <c r="E5567" s="9"/>
      <c r="F5567" s="9"/>
      <c r="G5567" s="78"/>
      <c r="H5567" s="50"/>
      <c r="I5567" s="9"/>
    </row>
    <row r="5568" spans="1:9" ht="12.75">
      <c r="A5568" s="66"/>
      <c r="B5568" s="14" t="s">
        <v>1254</v>
      </c>
      <c r="C5568" s="8">
        <v>801200000</v>
      </c>
      <c r="D5568" s="44">
        <f>SUM(D5559:D5566)</f>
        <v>808979000</v>
      </c>
      <c r="E5568" s="22">
        <f>SUM(E5559:E5566)</f>
        <v>822367243.48</v>
      </c>
      <c r="F5568" s="22">
        <f>SUM(F5559:F5566)</f>
        <v>14008303.76999998</v>
      </c>
      <c r="G5568" s="61">
        <f>SUM(G5559:G5566)</f>
        <v>620060.29</v>
      </c>
      <c r="H5568" s="73">
        <f>SUM(H5559:H5566)</f>
        <v>-13388243.48</v>
      </c>
      <c r="I5568" s="9">
        <v>822367243.48</v>
      </c>
    </row>
    <row r="5569" spans="2:8" ht="12.75">
      <c r="B5569" s="28" t="s">
        <v>460</v>
      </c>
      <c r="C5569" s="1"/>
      <c r="D5569" s="45"/>
      <c r="E5569" s="4"/>
      <c r="F5569" s="85">
        <f>IF(E5568&gt;D5568,E5568-D5568," ")</f>
        <v>13388243.48000002</v>
      </c>
      <c r="G5569" s="58" t="str">
        <f>IF(D5568&gt;E5568,D5568-E5568," ")</f>
        <v> </v>
      </c>
      <c r="H5569" s="50">
        <f>F5568-G5568</f>
        <v>13388243.479999982</v>
      </c>
    </row>
    <row r="5570" spans="2:8" ht="12.75">
      <c r="B5570" s="28"/>
      <c r="C5570" s="1"/>
      <c r="D5570" s="45"/>
      <c r="E5570" s="4"/>
      <c r="F5570" s="4"/>
      <c r="G5570" s="4"/>
      <c r="H5570" s="4"/>
    </row>
    <row r="5571" spans="2:8" ht="12.75">
      <c r="B5571" s="28"/>
      <c r="C5571" s="1"/>
      <c r="D5571" s="45"/>
      <c r="E5571" s="4"/>
      <c r="F5571" s="4"/>
      <c r="G5571" s="4"/>
      <c r="H5571" s="4"/>
    </row>
    <row r="5572" spans="2:8" ht="12.75">
      <c r="B5572" s="28"/>
      <c r="C5572" s="1"/>
      <c r="D5572" s="45"/>
      <c r="E5572" s="4"/>
      <c r="F5572" s="4"/>
      <c r="G5572" s="4"/>
      <c r="H5572" s="4"/>
    </row>
    <row r="5573" spans="2:8" ht="12.75">
      <c r="B5573" s="28"/>
      <c r="C5573" s="1"/>
      <c r="D5573" s="45"/>
      <c r="E5573" s="4"/>
      <c r="F5573" s="4"/>
      <c r="G5573" s="4"/>
      <c r="H5573" s="4"/>
    </row>
    <row r="5574" spans="2:8" ht="12.75">
      <c r="B5574" s="28"/>
      <c r="C5574" s="1"/>
      <c r="D5574" s="45"/>
      <c r="E5574" s="4"/>
      <c r="F5574" s="4"/>
      <c r="G5574" s="4"/>
      <c r="H5574" s="4"/>
    </row>
    <row r="5575" spans="2:8" ht="12.75">
      <c r="B5575" s="28"/>
      <c r="C5575" s="1"/>
      <c r="D5575" s="45"/>
      <c r="E5575" s="4"/>
      <c r="F5575" s="4"/>
      <c r="G5575" s="4"/>
      <c r="H5575" s="4"/>
    </row>
    <row r="5576" spans="2:8" ht="12.75">
      <c r="B5576" s="28"/>
      <c r="C5576" s="1"/>
      <c r="D5576" s="45"/>
      <c r="E5576" s="4"/>
      <c r="F5576" s="4"/>
      <c r="G5576" s="4"/>
      <c r="H5576" s="4"/>
    </row>
    <row r="5577" spans="2:8" ht="12.75">
      <c r="B5577" s="28"/>
      <c r="C5577" s="1"/>
      <c r="D5577" s="45"/>
      <c r="E5577" s="4"/>
      <c r="F5577" s="4"/>
      <c r="G5577" s="4"/>
      <c r="H5577" s="4"/>
    </row>
    <row r="5578" spans="2:8" ht="12.75">
      <c r="B5578" s="28"/>
      <c r="C5578" s="1"/>
      <c r="D5578" s="45"/>
      <c r="E5578" s="4"/>
      <c r="F5578" s="4"/>
      <c r="G5578" s="4"/>
      <c r="H5578" s="4"/>
    </row>
    <row r="5579" spans="2:8" ht="12.75">
      <c r="B5579" s="28"/>
      <c r="C5579" s="1"/>
      <c r="D5579" s="45"/>
      <c r="E5579" s="4"/>
      <c r="F5579" s="4"/>
      <c r="G5579" s="4"/>
      <c r="H5579" s="4"/>
    </row>
    <row r="5580" spans="2:8" ht="12.75">
      <c r="B5580" s="28"/>
      <c r="C5580" s="1"/>
      <c r="D5580" s="45"/>
      <c r="E5580" s="4"/>
      <c r="F5580" s="4"/>
      <c r="G5580" s="4"/>
      <c r="H5580" s="4"/>
    </row>
    <row r="5581" spans="2:8" ht="12.75">
      <c r="B5581" s="28"/>
      <c r="C5581" s="1"/>
      <c r="D5581" s="45"/>
      <c r="E5581" s="4"/>
      <c r="F5581" s="4"/>
      <c r="G5581" s="4"/>
      <c r="H5581" s="4"/>
    </row>
    <row r="5582" spans="2:8" ht="12.75">
      <c r="B5582" s="28"/>
      <c r="C5582" s="1"/>
      <c r="D5582" s="45"/>
      <c r="E5582" s="4"/>
      <c r="F5582" s="4"/>
      <c r="G5582" s="4"/>
      <c r="H5582" s="4"/>
    </row>
    <row r="5583" spans="2:8" ht="12.75">
      <c r="B5583" s="28"/>
      <c r="C5583" s="1"/>
      <c r="D5583" s="45"/>
      <c r="E5583" s="4"/>
      <c r="F5583" s="4"/>
      <c r="G5583" s="4"/>
      <c r="H5583" s="4"/>
    </row>
    <row r="5584" spans="2:8" ht="12.75">
      <c r="B5584" s="28"/>
      <c r="C5584" s="1"/>
      <c r="D5584" s="45"/>
      <c r="E5584" s="4"/>
      <c r="F5584" s="4"/>
      <c r="G5584" s="4"/>
      <c r="H5584" s="4"/>
    </row>
    <row r="5585" spans="2:8" ht="12.75">
      <c r="B5585" s="28"/>
      <c r="C5585" s="1"/>
      <c r="D5585" s="45"/>
      <c r="E5585" s="4"/>
      <c r="F5585" s="4"/>
      <c r="G5585" s="4"/>
      <c r="H5585" s="4"/>
    </row>
    <row r="5586" spans="2:8" ht="12.75">
      <c r="B5586" s="28"/>
      <c r="C5586" s="1"/>
      <c r="D5586" s="45"/>
      <c r="E5586" s="4"/>
      <c r="F5586" s="4"/>
      <c r="G5586" s="4"/>
      <c r="H5586" s="4"/>
    </row>
    <row r="5587" spans="2:8" ht="12.75">
      <c r="B5587" s="28"/>
      <c r="C5587" s="1"/>
      <c r="D5587" s="45"/>
      <c r="E5587" s="4"/>
      <c r="F5587" s="4"/>
      <c r="G5587" s="4"/>
      <c r="H5587" s="4"/>
    </row>
    <row r="5588" spans="2:8" ht="12.75">
      <c r="B5588" s="28"/>
      <c r="C5588" s="1"/>
      <c r="D5588" s="45"/>
      <c r="E5588" s="4"/>
      <c r="F5588" s="4"/>
      <c r="G5588" s="4"/>
      <c r="H5588" s="4"/>
    </row>
    <row r="5589" spans="2:8" ht="12.75">
      <c r="B5589" s="28"/>
      <c r="C5589" s="1"/>
      <c r="D5589" s="45"/>
      <c r="E5589" s="4"/>
      <c r="F5589" s="4"/>
      <c r="G5589" s="4"/>
      <c r="H5589" s="4"/>
    </row>
    <row r="5590" spans="2:8" ht="12.75">
      <c r="B5590" s="28"/>
      <c r="C5590" s="1"/>
      <c r="D5590" s="45"/>
      <c r="E5590" s="4"/>
      <c r="F5590" s="4"/>
      <c r="G5590" s="4"/>
      <c r="H5590" s="4"/>
    </row>
    <row r="5591" spans="2:8" ht="12.75">
      <c r="B5591" s="28"/>
      <c r="C5591" s="1"/>
      <c r="D5591" s="45"/>
      <c r="E5591" s="4"/>
      <c r="F5591" s="4"/>
      <c r="G5591" s="4"/>
      <c r="H5591" s="4"/>
    </row>
    <row r="5592" spans="2:8" ht="15">
      <c r="B5592" s="29" t="s">
        <v>275</v>
      </c>
      <c r="C5592" s="30"/>
      <c r="E5592" s="31"/>
      <c r="F5592" s="89" t="s">
        <v>82</v>
      </c>
      <c r="G5592" s="4"/>
      <c r="H5592" s="4"/>
    </row>
    <row r="5593" spans="2:8" ht="14.25">
      <c r="B5593" s="32"/>
      <c r="C5593" s="33"/>
      <c r="E5593" s="34"/>
      <c r="F5593" s="81" t="s">
        <v>81</v>
      </c>
      <c r="G5593" s="4"/>
      <c r="H5593" s="4"/>
    </row>
    <row r="5594" spans="2:8" ht="12.75">
      <c r="B5594" s="28"/>
      <c r="C5594" s="1"/>
      <c r="D5594" s="45"/>
      <c r="E5594" s="4"/>
      <c r="F5594" s="4"/>
      <c r="G5594" s="4"/>
      <c r="H5594" s="4"/>
    </row>
    <row r="5595" spans="2:8" ht="12.75">
      <c r="B5595" s="28"/>
      <c r="C5595" s="1"/>
      <c r="D5595" s="45"/>
      <c r="E5595" s="4"/>
      <c r="F5595" s="4"/>
      <c r="G5595" s="4"/>
      <c r="H5595" s="4"/>
    </row>
    <row r="5596" spans="2:8" ht="12.75">
      <c r="B5596" s="28"/>
      <c r="C5596" s="1"/>
      <c r="D5596" s="45"/>
      <c r="E5596" s="4"/>
      <c r="F5596" s="4"/>
      <c r="G5596" s="4"/>
      <c r="H5596" s="4"/>
    </row>
    <row r="5597" spans="2:8" ht="12.75">
      <c r="B5597" s="28"/>
      <c r="C5597" s="1"/>
      <c r="D5597" s="45"/>
      <c r="E5597" s="4"/>
      <c r="F5597" s="4"/>
      <c r="G5597" s="4"/>
      <c r="H5597" s="4"/>
    </row>
  </sheetData>
  <printOptions horizontalCentered="1"/>
  <pageMargins left="0.5905" right="0.39371" top="0.39371" bottom="0.5905" header="0.39371" footer="0.39371"/>
  <pageSetup firstPageNumber="22" useFirstPageNumber="1" horizontalDpi="600" verticalDpi="600" orientation="portrait" paperSize="9" r:id="rId2"/>
  <headerFooter alignWithMargins="0">
    <oddHeader>&amp;C&amp;A</oddHeader>
    <oddFooter>&amp;C &amp;P</oddFooter>
  </headerFooter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CISD</dc:creator>
  <cp:keywords/>
  <dc:description/>
  <cp:lastModifiedBy>.</cp:lastModifiedBy>
  <cp:lastPrinted>2005-12-09T05:29:01Z</cp:lastPrinted>
  <dcterms:created xsi:type="dcterms:W3CDTF">2005-09-02T13:33:09Z</dcterms:created>
  <dcterms:modified xsi:type="dcterms:W3CDTF">2005-09-02T14:28:55Z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xd_Signature">
    <vt:lpwstr/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PublishingStartDate">
    <vt:lpwstr/>
  </property>
  <property fmtid="{D5CDD505-2E9C-101B-9397-08002B2CF9AE}" pid="6" name="PublishingExpirationDate">
    <vt:lpwstr/>
  </property>
  <property fmtid="{D5CDD505-2E9C-101B-9397-08002B2CF9AE}" pid="7" name="Order">
    <vt:lpwstr>33900.0000000000</vt:lpwstr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display_urn:schemas-microsoft-com:office:office#Editor">
    <vt:lpwstr>GOM\administrator</vt:lpwstr>
  </property>
  <property fmtid="{D5CDD505-2E9C-101B-9397-08002B2CF9AE}" pid="11" name="display_urn:schemas-microsoft-com:office:office#Author">
    <vt:lpwstr>GOM\administrator</vt:lpwstr>
  </property>
</Properties>
</file>