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60" windowHeight="5775" activeTab="0"/>
  </bookViews>
  <sheets>
    <sheet name="STATk1" sheetId="1" r:id="rId1"/>
  </sheets>
  <definedNames>
    <definedName name="_xlnm.Print_Area" localSheetId="0">'STATk1'!$A$1:$F$221</definedName>
    <definedName name="_xlnm.Print_Titles" localSheetId="0">'STATk1'!$1:$5</definedName>
  </definedNames>
  <calcPr fullCalcOnLoad="1"/>
</workbook>
</file>

<file path=xl/sharedStrings.xml><?xml version="1.0" encoding="utf-8"?>
<sst xmlns="http://schemas.openxmlformats.org/spreadsheetml/2006/main" count="564" uniqueCount="159">
  <si>
    <t xml:space="preserve">                                                                                                                                    </t>
  </si>
  <si>
    <t>Rate of</t>
  </si>
  <si>
    <t>Amount outstanding</t>
  </si>
  <si>
    <t>Designation of Debt or Loan</t>
  </si>
  <si>
    <t>Interest p.a</t>
  </si>
  <si>
    <t>Legislative Authority</t>
  </si>
  <si>
    <t>%</t>
  </si>
  <si>
    <t>Foreign Currency</t>
  </si>
  <si>
    <t>Rupee Equivalent</t>
  </si>
  <si>
    <t>A. EXTERNAL LOANS</t>
  </si>
  <si>
    <t>Great Britain Pound</t>
  </si>
  <si>
    <t>Rs</t>
  </si>
  <si>
    <t>-</t>
  </si>
  <si>
    <t>do</t>
  </si>
  <si>
    <t>Loans from Government of the People's Republic of China:-</t>
  </si>
  <si>
    <t>Loans from International Bank for Reconstruction and</t>
  </si>
  <si>
    <t xml:space="preserve"> Development:-</t>
  </si>
  <si>
    <t>**</t>
  </si>
  <si>
    <t>Carried forward</t>
  </si>
  <si>
    <t>Brought forward</t>
  </si>
  <si>
    <t>Loans from International Development  Association:-</t>
  </si>
  <si>
    <t>Japanese Yen</t>
  </si>
  <si>
    <t xml:space="preserve"> </t>
  </si>
  <si>
    <t>1.5 - 2.0</t>
  </si>
  <si>
    <t xml:space="preserve">     Catering School</t>
  </si>
  <si>
    <t xml:space="preserve">   Water Supply Project</t>
  </si>
  <si>
    <t>Loans from African Development Bank:-</t>
  </si>
  <si>
    <t>Loan from African Development Fund:-</t>
  </si>
  <si>
    <t>Loans from Government of India:-</t>
  </si>
  <si>
    <t>Loan from European Investment Bank:-</t>
  </si>
  <si>
    <t>Renminbi Yuan</t>
  </si>
  <si>
    <t>Loan from International Fund for Agricultural Development:-</t>
  </si>
  <si>
    <t>Loan from Nordic Investment Bank:-</t>
  </si>
  <si>
    <t>Loans from Kreditanstalt fur Wiederaufbau:-</t>
  </si>
  <si>
    <t>TOTAL EXTERNAL LOANS</t>
  </si>
  <si>
    <t>Act No.3 of 1974</t>
  </si>
  <si>
    <t>U.S. Dollar</t>
  </si>
  <si>
    <t>Kuwaiti Dinar</t>
  </si>
  <si>
    <t>Loans from Agence Francaise de Developpement(France):-</t>
  </si>
  <si>
    <t>Special Drawing Rights</t>
  </si>
  <si>
    <t>Swiss franc</t>
  </si>
  <si>
    <t>Indian  Rupees</t>
  </si>
  <si>
    <t xml:space="preserve">   and distribution system</t>
  </si>
  <si>
    <t xml:space="preserve">                                                                                    TOTAL</t>
  </si>
  <si>
    <t>Act no.3 of 1974</t>
  </si>
  <si>
    <t xml:space="preserve">   in Housing Estates</t>
  </si>
  <si>
    <t xml:space="preserve">                                                                                       TOTAL</t>
  </si>
  <si>
    <t xml:space="preserve">                                                                                           TOTAL</t>
  </si>
  <si>
    <t>Act no. 3 of 1974</t>
  </si>
  <si>
    <t xml:space="preserve">   Housing Project :-</t>
  </si>
  <si>
    <t xml:space="preserve">                                                                                          TOTAL</t>
  </si>
  <si>
    <t>Loan from Merril Lynch Pierce Fenner and Smith Inc.:-</t>
  </si>
  <si>
    <t>Loan from Government of India:-</t>
  </si>
  <si>
    <t>STATEMENT  J</t>
  </si>
  <si>
    <t xml:space="preserve">TOTAL </t>
  </si>
  <si>
    <t>Euro</t>
  </si>
  <si>
    <t xml:space="preserve">   and Rodrigues</t>
  </si>
  <si>
    <t xml:space="preserve">                                                                         TOTAL   </t>
  </si>
  <si>
    <t>Loan from Nordic Development Fund:-</t>
  </si>
  <si>
    <t>Statement of Public Debt outstanding as at 30 June 2005 and Accumulated Sinking Funds as at the same date</t>
  </si>
  <si>
    <t>Loan from African Development Bank:-</t>
  </si>
  <si>
    <t>Mauritian Rupees</t>
  </si>
  <si>
    <t>Loans from African Development Fund:-</t>
  </si>
  <si>
    <t>Loans from BADEA:-</t>
  </si>
  <si>
    <t>Loans from Japan Bank for International Cooperation:-</t>
  </si>
  <si>
    <t xml:space="preserve">   Loans from IBRD:-</t>
  </si>
  <si>
    <t>Loans from European Development Fund:-</t>
  </si>
  <si>
    <t>Loans from European Investment Bank:-</t>
  </si>
  <si>
    <t>Loans from Kuwait Fund for Arab Economic Development:-</t>
  </si>
  <si>
    <t>1. Loans in Great Britain Pounds</t>
  </si>
  <si>
    <t>2. Loans in U.S. Dollars</t>
  </si>
  <si>
    <t>2. Loans in U.S. Dollars - continued</t>
  </si>
  <si>
    <t>3. Loans in Japanese Yen</t>
  </si>
  <si>
    <t>4. Loans in Swiss Francs</t>
  </si>
  <si>
    <t>5. Loans in EURO</t>
  </si>
  <si>
    <t>5. Loans in EURO - continued</t>
  </si>
  <si>
    <t>6. Loan in Mauritian Rupees</t>
  </si>
  <si>
    <t>7. Loan in Indian Rupees</t>
  </si>
  <si>
    <t>8. Loans in Renminbi Yuan</t>
  </si>
  <si>
    <t>9. Loans in Kuwaiti Dinars</t>
  </si>
  <si>
    <t>10. Loan in Special Drawings Rights</t>
  </si>
  <si>
    <t xml:space="preserve">   Rural Diversification Programme - 504 MU</t>
  </si>
  <si>
    <t xml:space="preserve">   Airport Project</t>
  </si>
  <si>
    <t xml:space="preserve">   Agricultural Project</t>
  </si>
  <si>
    <t xml:space="preserve">   Second Highway Project</t>
  </si>
  <si>
    <t xml:space="preserve">   Environmental Monitoring &amp; Development Project</t>
  </si>
  <si>
    <t xml:space="preserve">   Industrial and Vocational Training Project</t>
  </si>
  <si>
    <t xml:space="preserve">   Agricultural Management and Services Project</t>
  </si>
  <si>
    <t xml:space="preserve">   Master Plan for Education Project</t>
  </si>
  <si>
    <t xml:space="preserve">   Sugar Energy Development Project</t>
  </si>
  <si>
    <t xml:space="preserve">  Technical Assistance to enhance competitiveness</t>
  </si>
  <si>
    <t xml:space="preserve">   Higher and Technical Education Project</t>
  </si>
  <si>
    <t xml:space="preserve">   Port Development and Environment Protection Project</t>
  </si>
  <si>
    <t xml:space="preserve">   Environmental Sewerage and Sanitation Project</t>
  </si>
  <si>
    <t xml:space="preserve">   Financial Sector Infrastructure Project</t>
  </si>
  <si>
    <t xml:space="preserve">   Public Expenditure Reform Loan</t>
  </si>
  <si>
    <t xml:space="preserve">   Tea Development Project</t>
  </si>
  <si>
    <t xml:space="preserve">   Industrial Development Project</t>
  </si>
  <si>
    <t xml:space="preserve">   Coromandel Industrial Estate Project</t>
  </si>
  <si>
    <t xml:space="preserve">  Rural Development Project</t>
  </si>
  <si>
    <t xml:space="preserve">  Education Project</t>
  </si>
  <si>
    <t xml:space="preserve">   Rehabilitation of Sewerage &amp; Surface Drainage Networks </t>
  </si>
  <si>
    <t xml:space="preserve">   Small and Medium Scale Investment Projects</t>
  </si>
  <si>
    <t xml:space="preserve">   Mare-aux-Vacoas Integrated Water Supply Project</t>
  </si>
  <si>
    <t xml:space="preserve">   Midlands Dam Project</t>
  </si>
  <si>
    <t xml:space="preserve">   Power Transmission Project</t>
  </si>
  <si>
    <t xml:space="preserve">   Rehabilitation of Victoria Hospital Phase 1</t>
  </si>
  <si>
    <t xml:space="preserve">   (Housing Project)</t>
  </si>
  <si>
    <t xml:space="preserve">   Import of Goods and Services</t>
  </si>
  <si>
    <t xml:space="preserve">   Financing of the Cyber City &amp; IT Education Project</t>
  </si>
  <si>
    <t xml:space="preserve">   Fort George Power Station Extension Project</t>
  </si>
  <si>
    <t xml:space="preserve">     Baie du Tombeau Sewerage Project</t>
  </si>
  <si>
    <t xml:space="preserve">   Rose-Belle Sugar Estate Rehabilitation Project</t>
  </si>
  <si>
    <t xml:space="preserve">   Education I Project</t>
  </si>
  <si>
    <t xml:space="preserve">   Nouvelle France- Plaisance Road</t>
  </si>
  <si>
    <t xml:space="preserve">   Development of Wastewater Facilities in Mauritius</t>
  </si>
  <si>
    <t xml:space="preserve">   Cyclone Rehabilitation Works</t>
  </si>
  <si>
    <t xml:space="preserve">   Telephone Expansion Project</t>
  </si>
  <si>
    <t xml:space="preserve">   La Butte Landslide Protection Project</t>
  </si>
  <si>
    <t xml:space="preserve">  Environmental Sanitation and Sewerage Project</t>
  </si>
  <si>
    <t xml:space="preserve">   Technical Assistance to enhance competitiveness</t>
  </si>
  <si>
    <t xml:space="preserve">   Cyclone Rehabilitation Works (Port Louis Water Supply)</t>
  </si>
  <si>
    <t xml:space="preserve">   Emergency Water Supply at la Butte</t>
  </si>
  <si>
    <t xml:space="preserve">   Water Supply in the North</t>
  </si>
  <si>
    <t xml:space="preserve">   Restructuration of the Mauritius Government Hotel</t>
  </si>
  <si>
    <t xml:space="preserve">   District  Water Supply Project</t>
  </si>
  <si>
    <t xml:space="preserve">   Construction of a new hotel and catering school at Ebene </t>
  </si>
  <si>
    <t xml:space="preserve">   Construction of Lycee Polytechnique at Camp Levieux </t>
  </si>
  <si>
    <t xml:space="preserve">   Northern Plains Irrigation Project</t>
  </si>
  <si>
    <t xml:space="preserve">   Grand-Baie Sewerage Project</t>
  </si>
  <si>
    <t xml:space="preserve">   Terre Rouge - Mapou Road Project</t>
  </si>
  <si>
    <t xml:space="preserve">   Maize Processing Plants</t>
  </si>
  <si>
    <t xml:space="preserve">   Storage Installations</t>
  </si>
  <si>
    <t xml:space="preserve">   Phoenix- Nouvelle France Road</t>
  </si>
  <si>
    <t xml:space="preserve">   National Derocking Project</t>
  </si>
  <si>
    <t xml:space="preserve">   Industrial Diversification Programme</t>
  </si>
  <si>
    <t xml:space="preserve">   Agricultural Diversification Programme</t>
  </si>
  <si>
    <t xml:space="preserve">   Regional Meteorological Project</t>
  </si>
  <si>
    <t xml:space="preserve">   Rehabilitation and Extension of the electricity - generation</t>
  </si>
  <si>
    <t xml:space="preserve">   La Marie Water Supply Project</t>
  </si>
  <si>
    <t xml:space="preserve">  Environmental Investment Programme</t>
  </si>
  <si>
    <t xml:space="preserve">   Co-operative Projects</t>
  </si>
  <si>
    <t xml:space="preserve">   Rodrigues Electrification Project</t>
  </si>
  <si>
    <t xml:space="preserve">   Purchase of Goods and Services</t>
  </si>
  <si>
    <t xml:space="preserve">   Baie du Tombeau Sewerage Project</t>
  </si>
  <si>
    <t xml:space="preserve">  Imports of Goods</t>
  </si>
  <si>
    <t xml:space="preserve">   Extension of Flacq Hospital</t>
  </si>
  <si>
    <t xml:space="preserve">   Beau Vallon</t>
  </si>
  <si>
    <t xml:space="preserve">   Cite Attlee</t>
  </si>
  <si>
    <t xml:space="preserve">   Recreation Centre for Senior Citizens</t>
  </si>
  <si>
    <t xml:space="preserve"> Economic &amp; Technical Coop.- Container Inspection Equipment</t>
  </si>
  <si>
    <t xml:space="preserve">  Mare aux Vacoas Project (Phase I)</t>
  </si>
  <si>
    <t xml:space="preserve">  Midlands Dam Project</t>
  </si>
  <si>
    <t xml:space="preserve">  Mare aux Vacoas Project (Phase II)</t>
  </si>
  <si>
    <t>CEB-132KV Tranmission Line Project</t>
  </si>
  <si>
    <t xml:space="preserve">  Extension of Fort George Power Station</t>
  </si>
  <si>
    <t xml:space="preserve">   International Convention Centre</t>
  </si>
  <si>
    <t xml:space="preserve">   Financial Sector Supervisory Authority Project</t>
  </si>
  <si>
    <t xml:space="preserve">   Mauritius Housing Project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</si>
</sst>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\(\a\)"/>
    <numFmt numFmtId="174" formatCode="#,##0.00\ \ \ "/>
    <numFmt numFmtId="175" formatCode="\(General\)"/>
    <numFmt numFmtId="176" formatCode="#,##0.0000"/>
    <numFmt numFmtId="177" formatCode="0.000"/>
    <numFmt numFmtId="178" formatCode="0.0"/>
    <numFmt numFmtId="179" formatCode="_-&quot;£&quot;* #,##0.000_-;\-&quot;£&quot;* #,##0.000_-;_-&quot;£&quot;* &quot;-&quot;??_-;_-@_-"/>
    <numFmt numFmtId="180" formatCode="#,##0.00_ ;\-#,##0.00\ "/>
  </numFmts>
  <fonts count="7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Helv"/>
      <family val="0"/>
    </font>
    <font>
      <b/>
      <u val="single"/>
      <sz val="10"/>
      <name val="Tms Rmn"/>
      <family val="0"/>
    </font>
    <font>
      <sz val="11"/>
      <name val="Tms Rm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2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" fontId="0" fillId="0" borderId="2" xfId="0" applyNumberForma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1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1" borderId="3" xfId="0" applyNumberFormat="1" applyFont="1" applyFill="1" applyBorder="1" applyAlignment="1">
      <alignment/>
    </xf>
    <xf numFmtId="0" fontId="1" fillId="1" borderId="3" xfId="0" applyNumberFormat="1" applyFont="1" applyFill="1" applyBorder="1" applyAlignment="1">
      <alignment horizontal="center"/>
    </xf>
    <xf numFmtId="0" fontId="1" fillId="1" borderId="1" xfId="0" applyNumberFormat="1" applyFont="1" applyFill="1" applyBorder="1" applyAlignment="1">
      <alignment horizontal="center"/>
    </xf>
    <xf numFmtId="0" fontId="1" fillId="1" borderId="2" xfId="0" applyNumberFormat="1" applyFont="1" applyFill="1" applyBorder="1" applyAlignment="1">
      <alignment horizontal="center"/>
    </xf>
    <xf numFmtId="0" fontId="1" fillId="1" borderId="4" xfId="0" applyNumberFormat="1" applyFont="1" applyFill="1" applyBorder="1" applyAlignment="1">
      <alignment/>
    </xf>
    <xf numFmtId="0" fontId="1" fillId="1" borderId="4" xfId="0" applyNumberFormat="1" applyFont="1" applyFill="1" applyBorder="1" applyAlignment="1">
      <alignment horizontal="center"/>
    </xf>
    <xf numFmtId="0" fontId="1" fillId="1" borderId="5" xfId="0" applyNumberFormat="1" applyFont="1" applyFill="1" applyBorder="1" applyAlignment="1">
      <alignment horizontal="center"/>
    </xf>
    <xf numFmtId="0" fontId="0" fillId="0" borderId="1" xfId="0" applyNumberFormat="1" applyBorder="1" applyAlignment="1" quotePrefix="1">
      <alignment horizontal="left"/>
    </xf>
    <xf numFmtId="0" fontId="1" fillId="0" borderId="0" xfId="0" applyNumberFormat="1" applyFont="1" applyAlignment="1">
      <alignment horizontal="centerContinuous"/>
    </xf>
    <xf numFmtId="0" fontId="0" fillId="0" borderId="2" xfId="0" applyNumberFormat="1" applyFont="1" applyBorder="1" applyAlignment="1" quotePrefix="1">
      <alignment horizontal="center"/>
    </xf>
    <xf numFmtId="0" fontId="1" fillId="1" borderId="6" xfId="0" applyNumberFormat="1" applyFont="1" applyFill="1" applyBorder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3" xfId="0" applyNumberFormat="1" applyBorder="1" applyAlignment="1">
      <alignment/>
    </xf>
    <xf numFmtId="0" fontId="0" fillId="0" borderId="8" xfId="0" applyNumberFormat="1" applyBorder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4" xfId="0" applyNumberFormat="1" applyFont="1" applyBorder="1" applyAlignment="1">
      <alignment horizontal="center"/>
    </xf>
    <xf numFmtId="0" fontId="0" fillId="0" borderId="0" xfId="0" applyAlignment="1">
      <alignment textRotation="180"/>
    </xf>
    <xf numFmtId="0" fontId="0" fillId="0" borderId="0" xfId="0" applyBorder="1" applyAlignment="1">
      <alignment textRotation="180"/>
    </xf>
    <xf numFmtId="0" fontId="5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vertical="center"/>
    </xf>
    <xf numFmtId="0" fontId="0" fillId="0" borderId="2" xfId="0" applyNumberFormat="1" applyFont="1" applyBorder="1" applyAlignment="1" quotePrefix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1" fillId="1" borderId="9" xfId="0" applyNumberFormat="1" applyFont="1" applyFill="1" applyBorder="1" applyAlignment="1">
      <alignment horizontal="centerContinuous"/>
    </xf>
    <xf numFmtId="0" fontId="0" fillId="0" borderId="0" xfId="0" applyAlignment="1">
      <alignment vertical="justify" textRotation="180"/>
    </xf>
    <xf numFmtId="0" fontId="0" fillId="0" borderId="7" xfId="0" applyNumberFormat="1" applyBorder="1" applyAlignment="1">
      <alignment/>
    </xf>
    <xf numFmtId="0" fontId="0" fillId="0" borderId="10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15" applyBorder="1" applyAlignment="1">
      <alignment horizontal="right"/>
    </xf>
    <xf numFmtId="4" fontId="0" fillId="0" borderId="2" xfId="15" applyBorder="1" applyAlignment="1">
      <alignment/>
    </xf>
    <xf numFmtId="4" fontId="0" fillId="0" borderId="11" xfId="0" applyNumberFormat="1" applyBorder="1" applyAlignment="1">
      <alignment/>
    </xf>
    <xf numFmtId="4" fontId="0" fillId="0" borderId="1" xfId="15" applyBorder="1" applyAlignment="1">
      <alignment/>
    </xf>
    <xf numFmtId="0" fontId="0" fillId="0" borderId="10" xfId="0" applyNumberFormat="1" applyBorder="1" applyAlignment="1">
      <alignment horizontal="center"/>
    </xf>
    <xf numFmtId="4" fontId="0" fillId="0" borderId="2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0" fillId="0" borderId="0" xfId="0" applyFont="1" applyAlignment="1">
      <alignment/>
    </xf>
    <xf numFmtId="0" fontId="6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" xfId="15" applyFont="1" applyBorder="1" applyAlignment="1">
      <alignment/>
    </xf>
    <xf numFmtId="4" fontId="0" fillId="0" borderId="2" xfId="15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3" fillId="1" borderId="12" xfId="0" applyNumberFormat="1" applyFont="1" applyFill="1" applyBorder="1" applyAlignment="1">
      <alignment horizontal="centerContinuous" vertical="center"/>
    </xf>
    <xf numFmtId="4" fontId="0" fillId="0" borderId="1" xfId="0" applyNumberFormat="1" applyBorder="1" applyAlignment="1">
      <alignment horizontal="right"/>
    </xf>
    <xf numFmtId="4" fontId="0" fillId="0" borderId="3" xfId="0" applyNumberFormat="1" applyBorder="1" applyAlignment="1">
      <alignment/>
    </xf>
    <xf numFmtId="172" fontId="0" fillId="0" borderId="4" xfId="0" applyNumberFormat="1" applyBorder="1" applyAlignment="1">
      <alignment/>
    </xf>
    <xf numFmtId="4" fontId="0" fillId="0" borderId="11" xfId="15" applyBorder="1" applyAlignment="1">
      <alignment/>
    </xf>
    <xf numFmtId="0" fontId="0" fillId="0" borderId="2" xfId="0" applyNumberFormat="1" applyBorder="1" applyAlignment="1">
      <alignment horizontal="right"/>
    </xf>
    <xf numFmtId="0" fontId="0" fillId="0" borderId="0" xfId="0" applyNumberFormat="1" applyAlignment="1">
      <alignment vertical="center" textRotation="180"/>
    </xf>
    <xf numFmtId="0" fontId="0" fillId="0" borderId="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39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" xfId="15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4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right"/>
    </xf>
    <xf numFmtId="0" fontId="6" fillId="0" borderId="7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9" fontId="0" fillId="0" borderId="1" xfId="0" applyNumberFormat="1" applyBorder="1" applyAlignment="1">
      <alignment/>
    </xf>
    <xf numFmtId="4" fontId="0" fillId="0" borderId="1" xfId="15" applyNumberFormat="1" applyBorder="1" applyAlignment="1">
      <alignment horizontal="right"/>
    </xf>
    <xf numFmtId="4" fontId="0" fillId="0" borderId="1" xfId="15" applyBorder="1" applyAlignment="1">
      <alignment horizontal="right" vertical="center"/>
    </xf>
    <xf numFmtId="4" fontId="0" fillId="0" borderId="1" xfId="15" applyNumberFormat="1" applyFont="1" applyBorder="1" applyAlignment="1">
      <alignment horizontal="right"/>
    </xf>
    <xf numFmtId="172" fontId="0" fillId="0" borderId="1" xfId="0" applyNumberFormat="1" applyBorder="1" applyAlignment="1">
      <alignment/>
    </xf>
    <xf numFmtId="0" fontId="6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172" fontId="0" fillId="0" borderId="11" xfId="0" applyNumberFormat="1" applyBorder="1" applyAlignment="1">
      <alignment/>
    </xf>
    <xf numFmtId="4" fontId="1" fillId="0" borderId="4" xfId="0" applyNumberFormat="1" applyFont="1" applyBorder="1" applyAlignment="1">
      <alignment/>
    </xf>
    <xf numFmtId="41" fontId="0" fillId="0" borderId="1" xfId="0" applyNumberFormat="1" applyBorder="1" applyAlignment="1">
      <alignment/>
    </xf>
    <xf numFmtId="41" fontId="0" fillId="0" borderId="1" xfId="0" applyNumberFormat="1" applyBorder="1" applyAlignment="1">
      <alignment horizontal="center"/>
    </xf>
    <xf numFmtId="41" fontId="0" fillId="0" borderId="2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44" fontId="0" fillId="0" borderId="1" xfId="0" applyNumberFormat="1" applyBorder="1" applyAlignment="1">
      <alignment/>
    </xf>
    <xf numFmtId="0" fontId="0" fillId="0" borderId="0" xfId="0" applyNumberFormat="1" applyAlignment="1">
      <alignment textRotation="18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9"/>
  <sheetViews>
    <sheetView showGridLines="0" showZeros="0" tabSelected="1" workbookViewId="0" topLeftCell="A1">
      <pane xSplit="2" ySplit="5" topLeftCell="C16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33" sqref="B133"/>
    </sheetView>
  </sheetViews>
  <sheetFormatPr defaultColWidth="9.00390625" defaultRowHeight="12.75"/>
  <cols>
    <col min="1" max="1" width="3.875" style="19" customWidth="1"/>
    <col min="2" max="2" width="59.125" style="18" customWidth="1"/>
    <col min="3" max="3" width="17.125" style="17" customWidth="1"/>
    <col min="4" max="4" width="23.875" style="17" bestFit="1" customWidth="1"/>
    <col min="5" max="5" width="21.50390625" style="18" customWidth="1"/>
    <col min="6" max="6" width="26.125" style="18" customWidth="1"/>
    <col min="7" max="7" width="10.00390625" style="19" customWidth="1"/>
    <col min="8" max="8" width="14.625" style="19" customWidth="1"/>
    <col min="9" max="9" width="12.625" style="19" customWidth="1"/>
    <col min="10" max="16384" width="9.375" style="19" customWidth="1"/>
  </cols>
  <sheetData>
    <row r="1" spans="1:6" ht="23.25" customHeight="1" thickBot="1" thickTop="1">
      <c r="A1" t="s">
        <v>22</v>
      </c>
      <c r="B1" s="4" t="s">
        <v>0</v>
      </c>
      <c r="C1" s="5"/>
      <c r="D1" s="6"/>
      <c r="E1" s="6"/>
      <c r="F1" s="73" t="s">
        <v>53</v>
      </c>
    </row>
    <row r="2" spans="2:6" ht="15.75" customHeight="1" thickTop="1">
      <c r="B2" s="31" t="s">
        <v>59</v>
      </c>
      <c r="C2" s="28"/>
      <c r="D2" s="28"/>
      <c r="E2" s="28"/>
      <c r="F2" s="28"/>
    </row>
    <row r="3" spans="2:6" ht="12.75">
      <c r="B3" s="20"/>
      <c r="C3" s="21" t="s">
        <v>1</v>
      </c>
      <c r="D3" s="20"/>
      <c r="E3" s="30" t="s">
        <v>2</v>
      </c>
      <c r="F3" s="52"/>
    </row>
    <row r="4" spans="2:6" ht="12.75" customHeight="1">
      <c r="B4" s="22" t="s">
        <v>3</v>
      </c>
      <c r="C4" s="22" t="s">
        <v>4</v>
      </c>
      <c r="D4" s="22" t="s">
        <v>5</v>
      </c>
      <c r="E4" s="23"/>
      <c r="F4" s="23"/>
    </row>
    <row r="5" spans="2:6" ht="12.75">
      <c r="B5" s="24"/>
      <c r="C5" s="25" t="s">
        <v>6</v>
      </c>
      <c r="D5" s="24"/>
      <c r="E5" s="26" t="s">
        <v>7</v>
      </c>
      <c r="F5" s="26" t="s">
        <v>8</v>
      </c>
    </row>
    <row r="6" spans="2:6" ht="21" customHeight="1">
      <c r="B6" s="8" t="s">
        <v>9</v>
      </c>
      <c r="C6" s="12" t="s">
        <v>22</v>
      </c>
      <c r="D6" s="12"/>
      <c r="E6" s="29"/>
      <c r="F6" s="13"/>
    </row>
    <row r="7" spans="2:6" ht="12" customHeight="1">
      <c r="B7" s="37"/>
      <c r="C7" s="12"/>
      <c r="D7" s="12"/>
      <c r="E7" s="29"/>
      <c r="F7" s="13"/>
    </row>
    <row r="8" spans="2:6" ht="18" customHeight="1">
      <c r="B8" s="47" t="s">
        <v>69</v>
      </c>
      <c r="C8" s="12"/>
      <c r="D8" s="12"/>
      <c r="E8" s="48" t="s">
        <v>10</v>
      </c>
      <c r="F8" s="49" t="s">
        <v>11</v>
      </c>
    </row>
    <row r="9" spans="2:6" ht="18" customHeight="1">
      <c r="B9" s="47"/>
      <c r="C9" s="12"/>
      <c r="D9" s="12"/>
      <c r="E9" s="48"/>
      <c r="F9" s="49"/>
    </row>
    <row r="10" spans="1:256" s="81" customFormat="1" ht="14.25" customHeight="1">
      <c r="A10" s="34"/>
      <c r="B10" s="14" t="s">
        <v>14</v>
      </c>
      <c r="C10" s="12"/>
      <c r="D10" s="12"/>
      <c r="E10" s="90"/>
      <c r="F10" s="9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81" customFormat="1" ht="14.25" customHeight="1">
      <c r="A11" s="34"/>
      <c r="B11" s="14" t="s">
        <v>82</v>
      </c>
      <c r="C11" s="12" t="s">
        <v>12</v>
      </c>
      <c r="D11" s="12" t="s">
        <v>35</v>
      </c>
      <c r="E11" s="90">
        <v>2568798.9</v>
      </c>
      <c r="F11" s="90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81" customFormat="1" ht="14.25" customHeight="1">
      <c r="A12" s="34"/>
      <c r="B12" s="14" t="s">
        <v>83</v>
      </c>
      <c r="C12" s="12" t="s">
        <v>12</v>
      </c>
      <c r="D12" s="12" t="s">
        <v>13</v>
      </c>
      <c r="E12" s="90">
        <v>41160.28</v>
      </c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6" ht="14.25" customHeight="1">
      <c r="B13" s="99" t="s">
        <v>43</v>
      </c>
      <c r="C13" s="12"/>
      <c r="D13" s="12"/>
      <c r="E13" s="67">
        <f>SUM(E11:E12)</f>
        <v>2609959.1799999997</v>
      </c>
      <c r="F13" s="68">
        <f>E13*53.7417</f>
        <v>140263643.263806</v>
      </c>
    </row>
    <row r="14" spans="2:6" ht="14.25" customHeight="1">
      <c r="B14" s="65"/>
      <c r="C14" s="12"/>
      <c r="D14" s="12"/>
      <c r="E14" s="16"/>
      <c r="F14" s="69"/>
    </row>
    <row r="15" spans="2:6" ht="14.25" customHeight="1">
      <c r="B15" s="47" t="s">
        <v>70</v>
      </c>
      <c r="C15" s="12"/>
      <c r="D15" s="12"/>
      <c r="E15" s="13"/>
      <c r="F15" s="15"/>
    </row>
    <row r="16" spans="2:6" ht="14.25" customHeight="1">
      <c r="B16" s="47"/>
      <c r="C16" s="12"/>
      <c r="D16" s="12"/>
      <c r="E16" s="49" t="s">
        <v>36</v>
      </c>
      <c r="F16" s="15"/>
    </row>
    <row r="17" spans="1:6" ht="14.25" customHeight="1">
      <c r="A17" t="s">
        <v>22</v>
      </c>
      <c r="B17" s="14" t="s">
        <v>15</v>
      </c>
      <c r="C17" s="12"/>
      <c r="D17" s="12"/>
      <c r="E17" s="15"/>
      <c r="F17" s="15"/>
    </row>
    <row r="18" spans="1:6" ht="20.25" customHeight="1">
      <c r="A18" s="44">
        <v>165</v>
      </c>
      <c r="B18" s="14" t="s">
        <v>16</v>
      </c>
      <c r="C18" s="12"/>
      <c r="D18" s="12"/>
      <c r="E18" s="15"/>
      <c r="F18" s="15"/>
    </row>
    <row r="19" spans="1:6" ht="10.5" customHeight="1">
      <c r="A19" s="44"/>
      <c r="B19" s="14"/>
      <c r="C19" s="12"/>
      <c r="D19" s="12"/>
      <c r="E19" s="15"/>
      <c r="F19" s="15"/>
    </row>
    <row r="20" spans="2:6" s="64" customFormat="1" ht="14.25" customHeight="1">
      <c r="B20" s="14" t="s">
        <v>84</v>
      </c>
      <c r="C20" s="12" t="s">
        <v>17</v>
      </c>
      <c r="D20" s="12" t="s">
        <v>13</v>
      </c>
      <c r="E20" s="90">
        <v>4996161.32</v>
      </c>
      <c r="F20" s="90"/>
    </row>
    <row r="21" spans="2:6" s="64" customFormat="1" ht="14.25" customHeight="1">
      <c r="B21" s="14" t="s">
        <v>85</v>
      </c>
      <c r="C21" s="12" t="s">
        <v>17</v>
      </c>
      <c r="D21" s="12" t="s">
        <v>13</v>
      </c>
      <c r="E21" s="90">
        <v>2449153.16</v>
      </c>
      <c r="F21" s="90"/>
    </row>
    <row r="22" spans="2:6" s="64" customFormat="1" ht="14.25" customHeight="1">
      <c r="B22" s="14" t="s">
        <v>86</v>
      </c>
      <c r="C22" s="12" t="s">
        <v>17</v>
      </c>
      <c r="D22" s="12" t="s">
        <v>13</v>
      </c>
      <c r="E22" s="90">
        <v>891241.47</v>
      </c>
      <c r="F22" s="90"/>
    </row>
    <row r="23" spans="2:6" s="64" customFormat="1" ht="14.25" customHeight="1">
      <c r="B23" s="14" t="s">
        <v>87</v>
      </c>
      <c r="C23" s="12" t="s">
        <v>17</v>
      </c>
      <c r="D23" s="12" t="s">
        <v>13</v>
      </c>
      <c r="E23" s="90">
        <v>764117.31</v>
      </c>
      <c r="F23" s="90"/>
    </row>
    <row r="24" spans="2:6" s="64" customFormat="1" ht="14.25" customHeight="1">
      <c r="B24" s="14" t="s">
        <v>88</v>
      </c>
      <c r="C24" s="12" t="s">
        <v>17</v>
      </c>
      <c r="D24" s="12" t="s">
        <v>13</v>
      </c>
      <c r="E24" s="90">
        <v>4324633.66</v>
      </c>
      <c r="F24" s="90"/>
    </row>
    <row r="25" spans="2:6" s="64" customFormat="1" ht="14.25" customHeight="1">
      <c r="B25" s="14" t="s">
        <v>89</v>
      </c>
      <c r="C25" s="12" t="s">
        <v>17</v>
      </c>
      <c r="D25" s="12" t="s">
        <v>13</v>
      </c>
      <c r="E25" s="90">
        <v>2000000</v>
      </c>
      <c r="F25" s="90"/>
    </row>
    <row r="26" spans="2:6" s="64" customFormat="1" ht="14.25" customHeight="1">
      <c r="B26" s="14" t="s">
        <v>90</v>
      </c>
      <c r="C26" s="12" t="s">
        <v>17</v>
      </c>
      <c r="D26" s="12" t="s">
        <v>13</v>
      </c>
      <c r="E26" s="90">
        <v>1909479.83</v>
      </c>
      <c r="F26" s="90"/>
    </row>
    <row r="27" spans="2:6" s="64" customFormat="1" ht="14.25" customHeight="1">
      <c r="B27" s="14" t="s">
        <v>91</v>
      </c>
      <c r="C27" s="12" t="s">
        <v>17</v>
      </c>
      <c r="D27" s="12" t="s">
        <v>13</v>
      </c>
      <c r="E27" s="90">
        <v>1208636.95</v>
      </c>
      <c r="F27" s="90"/>
    </row>
    <row r="28" spans="2:6" s="64" customFormat="1" ht="14.25" customHeight="1">
      <c r="B28" s="14" t="s">
        <v>92</v>
      </c>
      <c r="C28" s="12" t="s">
        <v>17</v>
      </c>
      <c r="D28" s="12" t="s">
        <v>13</v>
      </c>
      <c r="E28" s="90">
        <v>2977867.43</v>
      </c>
      <c r="F28" s="90"/>
    </row>
    <row r="29" spans="2:6" s="64" customFormat="1" ht="14.25" customHeight="1">
      <c r="B29" s="14" t="s">
        <v>93</v>
      </c>
      <c r="C29" s="12" t="s">
        <v>17</v>
      </c>
      <c r="D29" s="12" t="s">
        <v>13</v>
      </c>
      <c r="E29" s="90">
        <v>4616247.55</v>
      </c>
      <c r="F29" s="90"/>
    </row>
    <row r="30" spans="2:6" s="64" customFormat="1" ht="14.25" customHeight="1">
      <c r="B30" s="14" t="s">
        <v>94</v>
      </c>
      <c r="C30" s="12" t="s">
        <v>17</v>
      </c>
      <c r="D30" s="12" t="s">
        <v>13</v>
      </c>
      <c r="E30" s="90">
        <v>61867.48</v>
      </c>
      <c r="F30" s="90"/>
    </row>
    <row r="31" spans="2:6" s="64" customFormat="1" ht="14.25" customHeight="1">
      <c r="B31" s="14" t="s">
        <v>157</v>
      </c>
      <c r="C31" s="12" t="s">
        <v>17</v>
      </c>
      <c r="D31" s="12" t="s">
        <v>13</v>
      </c>
      <c r="E31" s="90">
        <v>592404.8</v>
      </c>
      <c r="F31" s="90"/>
    </row>
    <row r="32" spans="2:6" ht="14.25" customHeight="1">
      <c r="B32" s="14" t="s">
        <v>95</v>
      </c>
      <c r="C32" s="12" t="s">
        <v>17</v>
      </c>
      <c r="D32" s="12" t="s">
        <v>13</v>
      </c>
      <c r="E32" s="90">
        <v>40000000</v>
      </c>
      <c r="F32" s="90"/>
    </row>
    <row r="33" spans="2:6" ht="11.25" customHeight="1">
      <c r="B33" s="80"/>
      <c r="C33" s="12"/>
      <c r="D33" s="12"/>
      <c r="E33" s="90"/>
      <c r="F33" s="16"/>
    </row>
    <row r="34" spans="2:6" ht="20.25" customHeight="1">
      <c r="B34" s="91" t="s">
        <v>18</v>
      </c>
      <c r="C34" s="82"/>
      <c r="D34" s="82"/>
      <c r="E34" s="67">
        <f>SUM(E20:E33)</f>
        <v>66791810.96</v>
      </c>
      <c r="F34" s="67">
        <f>SUM(F11:F32)</f>
        <v>140263643.263806</v>
      </c>
    </row>
    <row r="35" spans="2:6" s="6" customFormat="1" ht="13.5" customHeight="1">
      <c r="B35" s="71" t="s">
        <v>19</v>
      </c>
      <c r="C35" s="12"/>
      <c r="D35" s="12"/>
      <c r="E35" s="16">
        <f>E34</f>
        <v>66791810.96</v>
      </c>
      <c r="F35" s="16">
        <f>F34</f>
        <v>140263643.263806</v>
      </c>
    </row>
    <row r="36" spans="2:6" s="6" customFormat="1" ht="13.5" customHeight="1">
      <c r="B36" s="47" t="s">
        <v>71</v>
      </c>
      <c r="C36" s="1"/>
      <c r="D36" s="1"/>
      <c r="E36" s="36"/>
      <c r="F36" s="78"/>
    </row>
    <row r="37" spans="2:6" s="6" customFormat="1" ht="13.5" customHeight="1">
      <c r="B37" s="47"/>
      <c r="C37" s="1"/>
      <c r="D37" s="1"/>
      <c r="E37" s="36"/>
      <c r="F37" s="78"/>
    </row>
    <row r="38" spans="2:6" s="6" customFormat="1" ht="13.5" customHeight="1">
      <c r="B38" s="14" t="s">
        <v>20</v>
      </c>
      <c r="C38" s="12"/>
      <c r="D38" s="12"/>
      <c r="E38" s="16"/>
      <c r="F38" s="15"/>
    </row>
    <row r="39" spans="2:6" s="6" customFormat="1" ht="13.5" customHeight="1">
      <c r="B39" s="14" t="s">
        <v>96</v>
      </c>
      <c r="C39" s="12" t="s">
        <v>12</v>
      </c>
      <c r="D39" s="12" t="s">
        <v>44</v>
      </c>
      <c r="E39" s="90">
        <v>2600235.17</v>
      </c>
      <c r="F39" s="14"/>
    </row>
    <row r="40" spans="2:6" s="6" customFormat="1" ht="13.5" customHeight="1">
      <c r="B40" s="14" t="s">
        <v>97</v>
      </c>
      <c r="C40" s="12" t="s">
        <v>12</v>
      </c>
      <c r="D40" s="12" t="s">
        <v>13</v>
      </c>
      <c r="E40" s="90">
        <v>1786121.61</v>
      </c>
      <c r="F40" s="14"/>
    </row>
    <row r="41" spans="2:6" s="6" customFormat="1" ht="13.5" customHeight="1">
      <c r="B41" s="14" t="s">
        <v>98</v>
      </c>
      <c r="C41" s="12" t="s">
        <v>12</v>
      </c>
      <c r="D41" s="12" t="s">
        <v>13</v>
      </c>
      <c r="E41" s="90">
        <v>2160000</v>
      </c>
      <c r="F41" s="14"/>
    </row>
    <row r="42" spans="2:6" s="6" customFormat="1" ht="13.5" customHeight="1">
      <c r="B42" s="14" t="s">
        <v>99</v>
      </c>
      <c r="C42" s="12" t="s">
        <v>12</v>
      </c>
      <c r="D42" s="12" t="s">
        <v>13</v>
      </c>
      <c r="E42" s="90">
        <v>2160000</v>
      </c>
      <c r="F42" s="14"/>
    </row>
    <row r="43" spans="2:6" s="6" customFormat="1" ht="13.5" customHeight="1">
      <c r="B43" s="14" t="s">
        <v>100</v>
      </c>
      <c r="C43" s="12" t="s">
        <v>12</v>
      </c>
      <c r="D43" s="12" t="s">
        <v>13</v>
      </c>
      <c r="E43" s="90">
        <v>1995000</v>
      </c>
      <c r="F43" s="14"/>
    </row>
    <row r="44" spans="1:6" s="6" customFormat="1" ht="13.5" customHeight="1">
      <c r="A44" s="79" t="s">
        <v>22</v>
      </c>
      <c r="B44" s="14"/>
      <c r="C44" s="12"/>
      <c r="D44" s="12"/>
      <c r="E44" s="1"/>
      <c r="F44" s="15"/>
    </row>
    <row r="45" spans="2:6" s="6" customFormat="1" ht="13.5" customHeight="1">
      <c r="B45" s="1" t="s">
        <v>63</v>
      </c>
      <c r="C45" s="2"/>
      <c r="D45" s="2"/>
      <c r="E45" s="9"/>
      <c r="F45" s="3"/>
    </row>
    <row r="46" spans="2:6" s="6" customFormat="1" ht="13.5" customHeight="1">
      <c r="B46" s="1" t="s">
        <v>101</v>
      </c>
      <c r="C46" s="2"/>
      <c r="D46" s="2"/>
      <c r="E46" s="33"/>
      <c r="F46" s="3"/>
    </row>
    <row r="47" spans="2:6" s="6" customFormat="1" ht="13.5" customHeight="1">
      <c r="B47" s="1" t="s">
        <v>45</v>
      </c>
      <c r="C47" s="2">
        <v>3</v>
      </c>
      <c r="D47" s="2" t="s">
        <v>13</v>
      </c>
      <c r="E47" s="33">
        <v>4922000</v>
      </c>
      <c r="F47" s="1"/>
    </row>
    <row r="48" spans="2:6" s="6" customFormat="1" ht="13.5" customHeight="1">
      <c r="B48" s="1" t="s">
        <v>102</v>
      </c>
      <c r="C48" s="2">
        <v>5</v>
      </c>
      <c r="D48" s="2" t="s">
        <v>13</v>
      </c>
      <c r="E48" s="33">
        <v>2344869.5</v>
      </c>
      <c r="F48" s="1"/>
    </row>
    <row r="49" spans="1:6" s="6" customFormat="1" ht="18.75" customHeight="1">
      <c r="A49" s="110">
        <v>166</v>
      </c>
      <c r="B49" s="1" t="s">
        <v>103</v>
      </c>
      <c r="C49" s="2">
        <v>3</v>
      </c>
      <c r="D49" s="2" t="s">
        <v>13</v>
      </c>
      <c r="E49" s="33">
        <v>1703753.38</v>
      </c>
      <c r="F49" s="1"/>
    </row>
    <row r="50" spans="2:6" s="6" customFormat="1" ht="13.5" customHeight="1">
      <c r="B50" s="1" t="s">
        <v>104</v>
      </c>
      <c r="C50" s="2">
        <v>4</v>
      </c>
      <c r="D50" s="2" t="s">
        <v>13</v>
      </c>
      <c r="E50" s="33">
        <v>7256609.25</v>
      </c>
      <c r="F50" s="1"/>
    </row>
    <row r="51" spans="2:6" s="6" customFormat="1" ht="13.5" customHeight="1">
      <c r="B51" s="1" t="s">
        <v>105</v>
      </c>
      <c r="C51" s="2">
        <v>3</v>
      </c>
      <c r="D51" s="2" t="s">
        <v>13</v>
      </c>
      <c r="E51" s="33">
        <v>8970212.65</v>
      </c>
      <c r="F51" s="1"/>
    </row>
    <row r="52" spans="2:6" s="6" customFormat="1" ht="13.5" customHeight="1">
      <c r="B52" s="1" t="s">
        <v>106</v>
      </c>
      <c r="C52" s="2"/>
      <c r="D52" s="2"/>
      <c r="E52" s="9">
        <v>902798.2</v>
      </c>
      <c r="F52" s="3"/>
    </row>
    <row r="53" spans="2:6" s="6" customFormat="1" ht="13.5" customHeight="1">
      <c r="B53" s="1"/>
      <c r="C53" s="2"/>
      <c r="D53" s="2"/>
      <c r="E53" s="9"/>
      <c r="F53" s="3"/>
    </row>
    <row r="54" spans="2:8" s="6" customFormat="1" ht="13.5" customHeight="1">
      <c r="B54" s="1" t="s">
        <v>51</v>
      </c>
      <c r="C54" s="2"/>
      <c r="D54" s="2"/>
      <c r="E54" s="9"/>
      <c r="F54" s="3"/>
      <c r="G54" s="18"/>
      <c r="H54" s="18"/>
    </row>
    <row r="55" spans="2:8" s="6" customFormat="1" ht="13.5" customHeight="1">
      <c r="B55" s="1" t="s">
        <v>107</v>
      </c>
      <c r="C55" s="2">
        <v>4</v>
      </c>
      <c r="D55" s="12" t="s">
        <v>13</v>
      </c>
      <c r="E55" s="33">
        <v>2048780.4</v>
      </c>
      <c r="F55" s="1"/>
      <c r="G55" s="18"/>
      <c r="H55" s="18"/>
    </row>
    <row r="56" spans="2:6" s="6" customFormat="1" ht="13.5" customHeight="1">
      <c r="B56" s="1"/>
      <c r="C56" s="2"/>
      <c r="D56" s="2"/>
      <c r="E56" s="9"/>
      <c r="F56" s="3"/>
    </row>
    <row r="57" spans="2:6" s="6" customFormat="1" ht="13.5" customHeight="1">
      <c r="B57" s="104" t="s">
        <v>28</v>
      </c>
      <c r="C57" s="105"/>
      <c r="D57" s="105"/>
      <c r="E57" s="106"/>
      <c r="F57" s="3"/>
    </row>
    <row r="58" spans="2:6" s="6" customFormat="1" ht="13.5" customHeight="1">
      <c r="B58" s="1" t="s">
        <v>108</v>
      </c>
      <c r="C58" s="2">
        <v>6</v>
      </c>
      <c r="D58" s="105" t="s">
        <v>13</v>
      </c>
      <c r="E58" s="107">
        <v>1069935.69</v>
      </c>
      <c r="F58" s="1"/>
    </row>
    <row r="59" spans="2:6" s="6" customFormat="1" ht="13.5" customHeight="1">
      <c r="B59" s="1" t="s">
        <v>109</v>
      </c>
      <c r="C59" s="2">
        <v>4</v>
      </c>
      <c r="D59" s="105" t="s">
        <v>13</v>
      </c>
      <c r="E59" s="107">
        <v>16911319.32</v>
      </c>
      <c r="F59" s="1"/>
    </row>
    <row r="60" spans="2:6" s="6" customFormat="1" ht="13.5" customHeight="1">
      <c r="B60" s="11" t="s">
        <v>156</v>
      </c>
      <c r="C60" s="105"/>
      <c r="D60" s="105" t="s">
        <v>13</v>
      </c>
      <c r="E60" s="108">
        <v>2200097.47</v>
      </c>
      <c r="F60" s="3"/>
    </row>
    <row r="61" spans="2:6" s="6" customFormat="1" ht="13.5" customHeight="1">
      <c r="B61" s="10"/>
      <c r="C61" s="12"/>
      <c r="D61" s="12"/>
      <c r="E61" s="16"/>
      <c r="F61" s="15"/>
    </row>
    <row r="62" spans="2:6" s="6" customFormat="1" ht="13.5" customHeight="1">
      <c r="B62" s="1" t="s">
        <v>32</v>
      </c>
      <c r="C62" s="2"/>
      <c r="D62" s="2"/>
      <c r="E62" s="9"/>
      <c r="F62" s="3"/>
    </row>
    <row r="63" spans="2:6" s="6" customFormat="1" ht="13.5" customHeight="1">
      <c r="B63" s="1" t="s">
        <v>110</v>
      </c>
      <c r="C63" s="2" t="s">
        <v>17</v>
      </c>
      <c r="D63" s="2" t="s">
        <v>13</v>
      </c>
      <c r="E63" s="33">
        <v>4752023.2</v>
      </c>
      <c r="F63" s="1"/>
    </row>
    <row r="64" spans="2:6" s="6" customFormat="1" ht="11.25" customHeight="1">
      <c r="B64" s="1"/>
      <c r="C64" s="2"/>
      <c r="D64" s="2"/>
      <c r="E64" s="9"/>
      <c r="F64" s="3"/>
    </row>
    <row r="65" spans="2:6" s="6" customFormat="1" ht="13.5" customHeight="1">
      <c r="B65" s="1" t="s">
        <v>29</v>
      </c>
      <c r="C65" s="2"/>
      <c r="D65" s="2"/>
      <c r="E65" s="9"/>
      <c r="F65" s="3"/>
    </row>
    <row r="66" spans="2:6" s="6" customFormat="1" ht="13.5" customHeight="1">
      <c r="B66" s="1" t="s">
        <v>111</v>
      </c>
      <c r="C66" s="2" t="s">
        <v>17</v>
      </c>
      <c r="D66" s="2" t="s">
        <v>13</v>
      </c>
      <c r="E66" s="33">
        <v>11881455.89</v>
      </c>
      <c r="F66" s="89"/>
    </row>
    <row r="67" spans="2:6" ht="17.25" customHeight="1">
      <c r="B67" s="91" t="s">
        <v>18</v>
      </c>
      <c r="C67" s="82"/>
      <c r="D67" s="82"/>
      <c r="E67" s="67">
        <f>SUM(E35:E66)</f>
        <v>142457022.69</v>
      </c>
      <c r="F67" s="67">
        <f>SUM(F35:F66)</f>
        <v>140263643.263806</v>
      </c>
    </row>
    <row r="68" spans="2:6" ht="14.25" customHeight="1">
      <c r="B68" s="70" t="s">
        <v>19</v>
      </c>
      <c r="C68" s="2"/>
      <c r="D68" s="2"/>
      <c r="E68" s="58">
        <f>E67</f>
        <v>142457022.69</v>
      </c>
      <c r="F68" s="72">
        <f>F67</f>
        <v>140263643.263806</v>
      </c>
    </row>
    <row r="69" spans="2:6" ht="14.25" customHeight="1">
      <c r="B69" s="70"/>
      <c r="C69" s="2"/>
      <c r="D69" s="2"/>
      <c r="E69" s="58"/>
      <c r="F69" s="87"/>
    </row>
    <row r="70" spans="2:6" ht="14.25" customHeight="1">
      <c r="B70" s="47" t="s">
        <v>71</v>
      </c>
      <c r="C70" s="2"/>
      <c r="D70" s="2"/>
      <c r="E70" s="58"/>
      <c r="F70" s="87"/>
    </row>
    <row r="71" spans="2:6" ht="14.25" customHeight="1">
      <c r="B71" s="88" t="s">
        <v>26</v>
      </c>
      <c r="C71" s="2"/>
      <c r="D71" s="2"/>
      <c r="E71" s="58"/>
      <c r="F71" s="87"/>
    </row>
    <row r="72" spans="2:6" ht="14.25" customHeight="1">
      <c r="B72" s="1" t="s">
        <v>112</v>
      </c>
      <c r="C72" s="2">
        <v>7.64</v>
      </c>
      <c r="D72" s="2" t="s">
        <v>13</v>
      </c>
      <c r="E72" s="58">
        <v>92004.16</v>
      </c>
      <c r="F72" s="87"/>
    </row>
    <row r="73" spans="2:6" ht="14.25" customHeight="1">
      <c r="B73" s="1" t="s">
        <v>113</v>
      </c>
      <c r="C73" s="2">
        <v>7.64</v>
      </c>
      <c r="D73" s="2" t="s">
        <v>13</v>
      </c>
      <c r="E73" s="58">
        <v>186813.17</v>
      </c>
      <c r="F73" s="87"/>
    </row>
    <row r="74" spans="2:6" ht="14.25" customHeight="1">
      <c r="B74" s="1" t="s">
        <v>114</v>
      </c>
      <c r="C74" s="2">
        <v>7.64</v>
      </c>
      <c r="D74" s="2" t="s">
        <v>13</v>
      </c>
      <c r="E74" s="60">
        <v>426027.38</v>
      </c>
      <c r="F74" s="72"/>
    </row>
    <row r="75" spans="2:6" ht="14.25" customHeight="1">
      <c r="B75" s="70"/>
      <c r="C75" s="2"/>
      <c r="D75" s="2"/>
      <c r="E75" s="58"/>
      <c r="F75" s="87"/>
    </row>
    <row r="76" spans="2:6" ht="14.25" customHeight="1">
      <c r="B76" s="1" t="s">
        <v>62</v>
      </c>
      <c r="C76" s="2"/>
      <c r="D76" s="2"/>
      <c r="E76" s="58"/>
      <c r="F76" s="87"/>
    </row>
    <row r="77" spans="2:6" ht="14.25" customHeight="1">
      <c r="B77" s="1" t="s">
        <v>113</v>
      </c>
      <c r="C77" s="93">
        <v>3.25</v>
      </c>
      <c r="D77" s="93" t="s">
        <v>13</v>
      </c>
      <c r="E77" s="60">
        <v>46892.41</v>
      </c>
      <c r="F77" s="87"/>
    </row>
    <row r="78" spans="2:6" ht="14.25" customHeight="1">
      <c r="B78" s="32" t="s">
        <v>115</v>
      </c>
      <c r="C78" s="2"/>
      <c r="D78" s="12"/>
      <c r="E78" s="58"/>
      <c r="F78" s="87"/>
    </row>
    <row r="79" spans="2:6" ht="14.25" customHeight="1">
      <c r="B79" s="32" t="s">
        <v>56</v>
      </c>
      <c r="C79" s="2" t="s">
        <v>12</v>
      </c>
      <c r="D79" s="12" t="s">
        <v>13</v>
      </c>
      <c r="E79" s="60">
        <v>1006809.58</v>
      </c>
      <c r="F79" s="87"/>
    </row>
    <row r="80" spans="2:6" ht="14.25" customHeight="1">
      <c r="B80" s="1" t="s">
        <v>116</v>
      </c>
      <c r="C80" s="2" t="s">
        <v>12</v>
      </c>
      <c r="D80" s="2" t="s">
        <v>13</v>
      </c>
      <c r="E80" s="60">
        <v>2842522.17</v>
      </c>
      <c r="F80" s="72"/>
    </row>
    <row r="81" spans="2:6" ht="14.25" customHeight="1">
      <c r="B81" s="99" t="s">
        <v>43</v>
      </c>
      <c r="C81" s="92"/>
      <c r="D81" s="65"/>
      <c r="E81" s="77">
        <f>SUM(E68:E80)</f>
        <v>147058091.55999997</v>
      </c>
      <c r="F81" s="87">
        <f>E81*29.7123</f>
        <v>4369434133.858187</v>
      </c>
    </row>
    <row r="82" spans="1:6" ht="18" customHeight="1">
      <c r="A82" s="44">
        <v>167</v>
      </c>
      <c r="B82" s="65"/>
      <c r="C82" s="92"/>
      <c r="D82" s="65"/>
      <c r="E82" s="58"/>
      <c r="F82" s="87"/>
    </row>
    <row r="83" spans="2:6" ht="14.25" customHeight="1">
      <c r="B83" s="47" t="s">
        <v>72</v>
      </c>
      <c r="C83" s="2"/>
      <c r="D83" s="2"/>
      <c r="E83" s="50" t="s">
        <v>21</v>
      </c>
      <c r="F83" s="3"/>
    </row>
    <row r="84" spans="2:6" ht="11.25" customHeight="1">
      <c r="B84" s="47"/>
      <c r="C84" s="2"/>
      <c r="D84" s="2"/>
      <c r="E84" s="50"/>
      <c r="F84" s="3"/>
    </row>
    <row r="85" spans="2:6" ht="14.25" customHeight="1">
      <c r="B85" s="1" t="s">
        <v>64</v>
      </c>
      <c r="C85" s="2"/>
      <c r="D85" s="2"/>
      <c r="E85" s="3"/>
      <c r="F85" s="3"/>
    </row>
    <row r="86" spans="2:6" ht="14.25" customHeight="1">
      <c r="B86" s="1" t="s">
        <v>117</v>
      </c>
      <c r="C86" s="2">
        <v>3.75</v>
      </c>
      <c r="D86" s="2" t="s">
        <v>35</v>
      </c>
      <c r="E86" s="94">
        <v>901940000</v>
      </c>
      <c r="F86" s="1"/>
    </row>
    <row r="87" spans="2:6" ht="14.25" customHeight="1">
      <c r="B87" s="1" t="s">
        <v>118</v>
      </c>
      <c r="C87" s="2">
        <v>3</v>
      </c>
      <c r="D87" s="2" t="s">
        <v>13</v>
      </c>
      <c r="E87" s="94">
        <v>971645000</v>
      </c>
      <c r="F87" s="1"/>
    </row>
    <row r="88" spans="2:6" ht="14.25" customHeight="1">
      <c r="B88" s="1" t="s">
        <v>119</v>
      </c>
      <c r="C88" s="2">
        <v>1.125</v>
      </c>
      <c r="D88" s="12" t="s">
        <v>13</v>
      </c>
      <c r="E88" s="33">
        <v>1688566709</v>
      </c>
      <c r="F88" s="1"/>
    </row>
    <row r="89" spans="2:6" ht="14.25" customHeight="1">
      <c r="B89" s="1"/>
      <c r="C89" s="2"/>
      <c r="D89" s="12"/>
      <c r="E89" s="32"/>
      <c r="F89" s="3"/>
    </row>
    <row r="90" spans="2:6" ht="14.25" customHeight="1">
      <c r="B90" s="88" t="s">
        <v>26</v>
      </c>
      <c r="C90" s="2"/>
      <c r="D90" s="2"/>
      <c r="E90" s="9"/>
      <c r="F90" s="3"/>
    </row>
    <row r="91" spans="2:6" ht="14.25" customHeight="1">
      <c r="B91" s="1" t="s">
        <v>112</v>
      </c>
      <c r="C91" s="2">
        <v>7.64</v>
      </c>
      <c r="D91" s="2" t="s">
        <v>13</v>
      </c>
      <c r="E91" s="9">
        <v>40663359</v>
      </c>
      <c r="F91" s="3"/>
    </row>
    <row r="92" spans="2:6" ht="14.25" customHeight="1">
      <c r="B92" s="1" t="s">
        <v>113</v>
      </c>
      <c r="C92" s="2">
        <v>7.64</v>
      </c>
      <c r="D92" s="2" t="s">
        <v>13</v>
      </c>
      <c r="E92" s="9">
        <v>80938077</v>
      </c>
      <c r="F92" s="3"/>
    </row>
    <row r="93" spans="2:6" ht="14.25" customHeight="1">
      <c r="B93" s="1" t="s">
        <v>114</v>
      </c>
      <c r="C93" s="2">
        <v>7.64</v>
      </c>
      <c r="D93" s="2" t="s">
        <v>13</v>
      </c>
      <c r="E93" s="9">
        <v>26789705</v>
      </c>
      <c r="F93" s="3"/>
    </row>
    <row r="94" spans="2:6" ht="14.25" customHeight="1">
      <c r="B94" s="1"/>
      <c r="C94" s="2"/>
      <c r="D94" s="2"/>
      <c r="E94" s="9"/>
      <c r="F94" s="3"/>
    </row>
    <row r="95" spans="2:6" ht="14.25" customHeight="1">
      <c r="B95" s="1" t="s">
        <v>27</v>
      </c>
      <c r="C95" s="2"/>
      <c r="D95" s="2"/>
      <c r="E95" s="9"/>
      <c r="F95" s="3"/>
    </row>
    <row r="96" spans="2:6" ht="14.25" customHeight="1">
      <c r="B96" s="1" t="s">
        <v>113</v>
      </c>
      <c r="C96" s="93">
        <v>3.25</v>
      </c>
      <c r="D96" s="93" t="s">
        <v>13</v>
      </c>
      <c r="E96" s="9">
        <v>4230536</v>
      </c>
      <c r="F96" s="3"/>
    </row>
    <row r="97" spans="2:6" ht="14.25" customHeight="1">
      <c r="B97" s="2" t="s">
        <v>57</v>
      </c>
      <c r="C97" s="2"/>
      <c r="D97" s="2"/>
      <c r="E97" s="84">
        <f>SUM(E86:E96)</f>
        <v>3714773386</v>
      </c>
      <c r="F97" s="9">
        <f>E97*0.26951</f>
        <v>1001168575.2608601</v>
      </c>
    </row>
    <row r="98" spans="2:6" ht="11.25" customHeight="1">
      <c r="B98" s="1"/>
      <c r="C98" s="2"/>
      <c r="D98" s="2"/>
      <c r="E98" s="7"/>
      <c r="F98" s="3"/>
    </row>
    <row r="99" spans="2:6" ht="19.5" customHeight="1">
      <c r="B99" s="91" t="s">
        <v>18</v>
      </c>
      <c r="C99" s="82"/>
      <c r="D99" s="82"/>
      <c r="E99" s="67"/>
      <c r="F99" s="67">
        <f>SUM(F68:F98)</f>
        <v>5510866352.3828535</v>
      </c>
    </row>
    <row r="100" spans="2:6" ht="14.25" customHeight="1">
      <c r="B100" s="70" t="s">
        <v>19</v>
      </c>
      <c r="C100" s="2"/>
      <c r="D100" s="2"/>
      <c r="E100" s="58">
        <f>E99</f>
        <v>0</v>
      </c>
      <c r="F100" s="72">
        <f>F99</f>
        <v>5510866352.3828535</v>
      </c>
    </row>
    <row r="101" spans="1:6" ht="14.25" customHeight="1">
      <c r="A101" s="44" t="s">
        <v>22</v>
      </c>
      <c r="B101" s="47" t="s">
        <v>73</v>
      </c>
      <c r="C101" s="2"/>
      <c r="D101" s="2"/>
      <c r="E101" s="7" t="s">
        <v>40</v>
      </c>
      <c r="F101" s="3"/>
    </row>
    <row r="102" spans="1:6" ht="14.25" customHeight="1">
      <c r="A102" s="44"/>
      <c r="B102" s="47"/>
      <c r="C102" s="2"/>
      <c r="D102" s="2"/>
      <c r="E102" s="7"/>
      <c r="F102" s="3"/>
    </row>
    <row r="103" spans="2:6" ht="14.25" customHeight="1">
      <c r="B103" s="1" t="s">
        <v>65</v>
      </c>
      <c r="C103" s="2"/>
      <c r="D103" s="2"/>
      <c r="E103" s="9"/>
      <c r="F103" s="3"/>
    </row>
    <row r="104" spans="2:6" ht="14.25" customHeight="1">
      <c r="B104" s="1" t="s">
        <v>91</v>
      </c>
      <c r="C104" s="2" t="s">
        <v>17</v>
      </c>
      <c r="D104" s="2" t="s">
        <v>13</v>
      </c>
      <c r="E104" s="33">
        <v>492563.09</v>
      </c>
      <c r="F104" s="1"/>
    </row>
    <row r="105" spans="2:6" ht="14.25" customHeight="1">
      <c r="B105" s="1" t="s">
        <v>88</v>
      </c>
      <c r="C105" s="2" t="s">
        <v>17</v>
      </c>
      <c r="D105" s="2" t="s">
        <v>13</v>
      </c>
      <c r="E105" s="33">
        <v>1045463.45</v>
      </c>
      <c r="F105" s="1"/>
    </row>
    <row r="106" spans="2:6" ht="14.25" customHeight="1">
      <c r="B106" s="1" t="s">
        <v>120</v>
      </c>
      <c r="C106" s="2" t="s">
        <v>17</v>
      </c>
      <c r="D106" s="2" t="s">
        <v>13</v>
      </c>
      <c r="E106" s="33">
        <v>804326.01</v>
      </c>
      <c r="F106" s="1"/>
    </row>
    <row r="107" spans="2:6" ht="14.25" customHeight="1">
      <c r="B107" s="1"/>
      <c r="C107" s="2"/>
      <c r="D107" s="2"/>
      <c r="E107" s="9"/>
      <c r="F107" s="3"/>
    </row>
    <row r="108" spans="1:6" ht="14.25" customHeight="1">
      <c r="A108" s="44"/>
      <c r="B108" s="88" t="s">
        <v>60</v>
      </c>
      <c r="C108" s="2"/>
      <c r="D108" s="2"/>
      <c r="E108" s="62"/>
      <c r="F108" s="62"/>
    </row>
    <row r="109" spans="1:6" ht="14.25" customHeight="1">
      <c r="A109" s="44"/>
      <c r="B109" s="1" t="s">
        <v>114</v>
      </c>
      <c r="C109" s="2">
        <v>7.64</v>
      </c>
      <c r="D109" s="2" t="s">
        <v>13</v>
      </c>
      <c r="E109" s="56">
        <v>17606.5</v>
      </c>
      <c r="F109" s="56"/>
    </row>
    <row r="110" spans="1:6" ht="14.25" customHeight="1">
      <c r="A110" s="44"/>
      <c r="B110" s="100" t="s">
        <v>47</v>
      </c>
      <c r="C110" s="2"/>
      <c r="D110" s="2"/>
      <c r="E110" s="85">
        <f>SUM(E104:E109)</f>
        <v>2359959.05</v>
      </c>
      <c r="F110" s="56">
        <f>E110*23.223</f>
        <v>54805329.018149994</v>
      </c>
    </row>
    <row r="111" spans="1:6" ht="14.25" customHeight="1">
      <c r="A111" s="44"/>
      <c r="B111" s="2"/>
      <c r="C111" s="2"/>
      <c r="D111" s="2"/>
      <c r="E111" s="9"/>
      <c r="F111" s="9"/>
    </row>
    <row r="112" spans="2:6" ht="14.25" customHeight="1">
      <c r="B112" s="47" t="s">
        <v>74</v>
      </c>
      <c r="C112" s="2"/>
      <c r="D112" s="2"/>
      <c r="E112" s="35" t="s">
        <v>55</v>
      </c>
      <c r="F112" s="7"/>
    </row>
    <row r="113" spans="1:6" ht="20.25" customHeight="1">
      <c r="A113" s="44">
        <v>168</v>
      </c>
      <c r="B113" s="47"/>
      <c r="C113" s="2"/>
      <c r="D113" s="2"/>
      <c r="E113" s="35"/>
      <c r="F113" s="7"/>
    </row>
    <row r="114" spans="2:6" ht="14.25" customHeight="1">
      <c r="B114" s="1" t="s">
        <v>38</v>
      </c>
      <c r="C114" s="2"/>
      <c r="D114" s="2"/>
      <c r="E114" s="1"/>
      <c r="F114" s="9"/>
    </row>
    <row r="115" spans="2:6" ht="10.5" customHeight="1">
      <c r="B115" s="1"/>
      <c r="C115" s="2"/>
      <c r="D115" s="2"/>
      <c r="E115" s="3"/>
      <c r="F115" s="9"/>
    </row>
    <row r="116" spans="2:6" ht="14.25" customHeight="1">
      <c r="B116" s="1" t="s">
        <v>121</v>
      </c>
      <c r="C116" s="2" t="s">
        <v>23</v>
      </c>
      <c r="D116" s="2" t="s">
        <v>13</v>
      </c>
      <c r="E116" s="33">
        <v>76224.51</v>
      </c>
      <c r="F116" s="1"/>
    </row>
    <row r="117" spans="2:6" ht="14.25" customHeight="1">
      <c r="B117" s="1" t="s">
        <v>122</v>
      </c>
      <c r="C117" s="2">
        <v>5</v>
      </c>
      <c r="D117" s="2" t="s">
        <v>13</v>
      </c>
      <c r="E117" s="33">
        <v>1853192.09</v>
      </c>
      <c r="F117" s="1"/>
    </row>
    <row r="118" spans="1:6" ht="14.25" customHeight="1">
      <c r="A118" s="44" t="s">
        <v>22</v>
      </c>
      <c r="B118" s="1" t="s">
        <v>123</v>
      </c>
      <c r="C118" s="2">
        <v>5</v>
      </c>
      <c r="D118" s="2" t="s">
        <v>13</v>
      </c>
      <c r="E118" s="33">
        <v>1876297.06</v>
      </c>
      <c r="F118" s="33"/>
    </row>
    <row r="119" spans="2:6" ht="14.25" customHeight="1">
      <c r="B119" s="1" t="s">
        <v>124</v>
      </c>
      <c r="C119" s="2"/>
      <c r="D119" s="2"/>
      <c r="E119" s="1"/>
      <c r="F119" s="1"/>
    </row>
    <row r="120" spans="2:6" ht="14.25" customHeight="1">
      <c r="B120" s="1" t="s">
        <v>24</v>
      </c>
      <c r="C120" s="2">
        <v>5</v>
      </c>
      <c r="D120" s="2" t="s">
        <v>13</v>
      </c>
      <c r="E120" s="33">
        <v>676022.43</v>
      </c>
      <c r="F120" s="1"/>
    </row>
    <row r="121" spans="1:256" ht="14.25" customHeight="1">
      <c r="A121" s="3" t="s">
        <v>22</v>
      </c>
      <c r="B121" s="1" t="s">
        <v>125</v>
      </c>
      <c r="C121" s="2">
        <v>5</v>
      </c>
      <c r="D121" s="2" t="s">
        <v>13</v>
      </c>
      <c r="E121" s="95">
        <v>7828257.02</v>
      </c>
      <c r="F121" s="1"/>
      <c r="G121" s="54"/>
      <c r="H121" s="18"/>
      <c r="I121" s="18"/>
      <c r="J121" s="3"/>
      <c r="K121" s="1"/>
      <c r="L121" s="1"/>
      <c r="M121" s="1" t="s">
        <v>25</v>
      </c>
      <c r="N121" s="1" t="s">
        <v>25</v>
      </c>
      <c r="O121" s="1" t="s">
        <v>25</v>
      </c>
      <c r="P121" s="1" t="s">
        <v>25</v>
      </c>
      <c r="Q121" s="1" t="s">
        <v>25</v>
      </c>
      <c r="R121" s="1" t="s">
        <v>25</v>
      </c>
      <c r="S121" s="1" t="s">
        <v>25</v>
      </c>
      <c r="T121" s="1" t="s">
        <v>25</v>
      </c>
      <c r="U121" s="1" t="s">
        <v>25</v>
      </c>
      <c r="V121" s="1" t="s">
        <v>25</v>
      </c>
      <c r="W121" s="1" t="s">
        <v>25</v>
      </c>
      <c r="X121" s="1" t="s">
        <v>25</v>
      </c>
      <c r="Y121" s="1" t="s">
        <v>25</v>
      </c>
      <c r="Z121" s="1" t="s">
        <v>25</v>
      </c>
      <c r="AA121" s="1" t="s">
        <v>25</v>
      </c>
      <c r="AB121" s="1" t="s">
        <v>25</v>
      </c>
      <c r="AC121" s="1" t="s">
        <v>25</v>
      </c>
      <c r="AD121" s="1" t="s">
        <v>25</v>
      </c>
      <c r="AE121" s="1" t="s">
        <v>25</v>
      </c>
      <c r="AF121" s="1" t="s">
        <v>25</v>
      </c>
      <c r="AG121" s="1" t="s">
        <v>25</v>
      </c>
      <c r="AH121" s="1" t="s">
        <v>25</v>
      </c>
      <c r="AI121" s="1" t="s">
        <v>25</v>
      </c>
      <c r="AJ121" s="1" t="s">
        <v>25</v>
      </c>
      <c r="AK121" s="1" t="s">
        <v>25</v>
      </c>
      <c r="AL121" s="1" t="s">
        <v>25</v>
      </c>
      <c r="AM121" s="1" t="s">
        <v>25</v>
      </c>
      <c r="AN121" s="1" t="s">
        <v>25</v>
      </c>
      <c r="AO121" s="1" t="s">
        <v>25</v>
      </c>
      <c r="AP121" s="1" t="s">
        <v>25</v>
      </c>
      <c r="AQ121" s="1" t="s">
        <v>25</v>
      </c>
      <c r="AR121" s="1" t="s">
        <v>25</v>
      </c>
      <c r="AS121" s="1" t="s">
        <v>25</v>
      </c>
      <c r="AT121" s="1" t="s">
        <v>25</v>
      </c>
      <c r="AU121" s="1" t="s">
        <v>25</v>
      </c>
      <c r="AV121" s="1" t="s">
        <v>25</v>
      </c>
      <c r="AW121" s="1" t="s">
        <v>25</v>
      </c>
      <c r="AX121" s="1" t="s">
        <v>25</v>
      </c>
      <c r="AY121" s="1" t="s">
        <v>25</v>
      </c>
      <c r="AZ121" s="1" t="s">
        <v>25</v>
      </c>
      <c r="BA121" s="1" t="s">
        <v>25</v>
      </c>
      <c r="BB121" s="1" t="s">
        <v>25</v>
      </c>
      <c r="BC121" s="1" t="s">
        <v>25</v>
      </c>
      <c r="BD121" s="1" t="s">
        <v>25</v>
      </c>
      <c r="BE121" s="1" t="s">
        <v>25</v>
      </c>
      <c r="BF121" s="1" t="s">
        <v>25</v>
      </c>
      <c r="BG121" s="1" t="s">
        <v>25</v>
      </c>
      <c r="BH121" s="1" t="s">
        <v>25</v>
      </c>
      <c r="BI121" s="1" t="s">
        <v>25</v>
      </c>
      <c r="BJ121" s="1" t="s">
        <v>25</v>
      </c>
      <c r="BK121" s="1" t="s">
        <v>25</v>
      </c>
      <c r="BL121" s="1" t="s">
        <v>25</v>
      </c>
      <c r="BM121" s="1" t="s">
        <v>25</v>
      </c>
      <c r="BN121" s="1" t="s">
        <v>25</v>
      </c>
      <c r="BO121" s="1" t="s">
        <v>25</v>
      </c>
      <c r="BP121" s="1" t="s">
        <v>25</v>
      </c>
      <c r="BQ121" s="1" t="s">
        <v>25</v>
      </c>
      <c r="BR121" s="1" t="s">
        <v>25</v>
      </c>
      <c r="BS121" s="1" t="s">
        <v>25</v>
      </c>
      <c r="BT121" s="1" t="s">
        <v>25</v>
      </c>
      <c r="BU121" s="1" t="s">
        <v>25</v>
      </c>
      <c r="BV121" s="1" t="s">
        <v>25</v>
      </c>
      <c r="BW121" s="1" t="s">
        <v>25</v>
      </c>
      <c r="BX121" s="1" t="s">
        <v>25</v>
      </c>
      <c r="BY121" s="1" t="s">
        <v>25</v>
      </c>
      <c r="BZ121" s="1" t="s">
        <v>25</v>
      </c>
      <c r="CA121" s="1" t="s">
        <v>25</v>
      </c>
      <c r="CB121" s="1" t="s">
        <v>25</v>
      </c>
      <c r="CC121" s="1" t="s">
        <v>25</v>
      </c>
      <c r="CD121" s="1" t="s">
        <v>25</v>
      </c>
      <c r="CE121" s="1" t="s">
        <v>25</v>
      </c>
      <c r="CF121" s="1" t="s">
        <v>25</v>
      </c>
      <c r="CG121" s="1" t="s">
        <v>25</v>
      </c>
      <c r="CH121" s="1" t="s">
        <v>25</v>
      </c>
      <c r="CI121" s="1" t="s">
        <v>25</v>
      </c>
      <c r="CJ121" s="1" t="s">
        <v>25</v>
      </c>
      <c r="CK121" s="1" t="s">
        <v>25</v>
      </c>
      <c r="CL121" s="1" t="s">
        <v>25</v>
      </c>
      <c r="CM121" s="1" t="s">
        <v>25</v>
      </c>
      <c r="CN121" s="1" t="s">
        <v>25</v>
      </c>
      <c r="CO121" s="1" t="s">
        <v>25</v>
      </c>
      <c r="CP121" s="1" t="s">
        <v>25</v>
      </c>
      <c r="CQ121" s="1" t="s">
        <v>25</v>
      </c>
      <c r="CR121" s="1" t="s">
        <v>25</v>
      </c>
      <c r="CS121" s="1" t="s">
        <v>25</v>
      </c>
      <c r="CT121" s="1" t="s">
        <v>25</v>
      </c>
      <c r="CU121" s="1" t="s">
        <v>25</v>
      </c>
      <c r="CV121" s="1" t="s">
        <v>25</v>
      </c>
      <c r="CW121" s="1" t="s">
        <v>25</v>
      </c>
      <c r="CX121" s="1" t="s">
        <v>25</v>
      </c>
      <c r="CY121" s="1" t="s">
        <v>25</v>
      </c>
      <c r="CZ121" s="1" t="s">
        <v>25</v>
      </c>
      <c r="DA121" s="1" t="s">
        <v>25</v>
      </c>
      <c r="DB121" s="1" t="s">
        <v>25</v>
      </c>
      <c r="DC121" s="1" t="s">
        <v>25</v>
      </c>
      <c r="DD121" s="1" t="s">
        <v>25</v>
      </c>
      <c r="DE121" s="1" t="s">
        <v>25</v>
      </c>
      <c r="DF121" s="1" t="s">
        <v>25</v>
      </c>
      <c r="DG121" s="1" t="s">
        <v>25</v>
      </c>
      <c r="DH121" s="1" t="s">
        <v>25</v>
      </c>
      <c r="DI121" s="1" t="s">
        <v>25</v>
      </c>
      <c r="DJ121" s="1" t="s">
        <v>25</v>
      </c>
      <c r="DK121" s="1" t="s">
        <v>25</v>
      </c>
      <c r="DL121" s="1" t="s">
        <v>25</v>
      </c>
      <c r="DM121" s="1" t="s">
        <v>25</v>
      </c>
      <c r="DN121" s="1" t="s">
        <v>25</v>
      </c>
      <c r="DO121" s="1" t="s">
        <v>25</v>
      </c>
      <c r="DP121" s="1" t="s">
        <v>25</v>
      </c>
      <c r="DQ121" s="1" t="s">
        <v>25</v>
      </c>
      <c r="DR121" s="1" t="s">
        <v>25</v>
      </c>
      <c r="DS121" s="1" t="s">
        <v>25</v>
      </c>
      <c r="DT121" s="1" t="s">
        <v>25</v>
      </c>
      <c r="DU121" s="1" t="s">
        <v>25</v>
      </c>
      <c r="DV121" s="1" t="s">
        <v>25</v>
      </c>
      <c r="DW121" s="1" t="s">
        <v>25</v>
      </c>
      <c r="DX121" s="1" t="s">
        <v>25</v>
      </c>
      <c r="DY121" s="1" t="s">
        <v>25</v>
      </c>
      <c r="DZ121" s="1" t="s">
        <v>25</v>
      </c>
      <c r="EA121" s="1" t="s">
        <v>25</v>
      </c>
      <c r="EB121" s="1" t="s">
        <v>25</v>
      </c>
      <c r="EC121" s="1" t="s">
        <v>25</v>
      </c>
      <c r="ED121" s="1" t="s">
        <v>25</v>
      </c>
      <c r="EE121" s="1" t="s">
        <v>25</v>
      </c>
      <c r="EF121" s="1" t="s">
        <v>25</v>
      </c>
      <c r="EG121" s="1" t="s">
        <v>25</v>
      </c>
      <c r="EH121" s="1" t="s">
        <v>25</v>
      </c>
      <c r="EI121" s="1" t="s">
        <v>25</v>
      </c>
      <c r="EJ121" s="1" t="s">
        <v>25</v>
      </c>
      <c r="EK121" s="1" t="s">
        <v>25</v>
      </c>
      <c r="EL121" s="1" t="s">
        <v>25</v>
      </c>
      <c r="EM121" s="1" t="s">
        <v>25</v>
      </c>
      <c r="EN121" s="1" t="s">
        <v>25</v>
      </c>
      <c r="EO121" s="1" t="s">
        <v>25</v>
      </c>
      <c r="EP121" s="1" t="s">
        <v>25</v>
      </c>
      <c r="EQ121" s="1" t="s">
        <v>25</v>
      </c>
      <c r="ER121" s="1" t="s">
        <v>25</v>
      </c>
      <c r="ES121" s="1" t="s">
        <v>25</v>
      </c>
      <c r="ET121" s="1" t="s">
        <v>25</v>
      </c>
      <c r="EU121" s="1" t="s">
        <v>25</v>
      </c>
      <c r="EV121" s="1" t="s">
        <v>25</v>
      </c>
      <c r="EW121" s="1" t="s">
        <v>25</v>
      </c>
      <c r="EX121" s="1" t="s">
        <v>25</v>
      </c>
      <c r="EY121" s="1" t="s">
        <v>25</v>
      </c>
      <c r="EZ121" s="1" t="s">
        <v>25</v>
      </c>
      <c r="FA121" s="1" t="s">
        <v>25</v>
      </c>
      <c r="FB121" s="1" t="s">
        <v>25</v>
      </c>
      <c r="FC121" s="1" t="s">
        <v>25</v>
      </c>
      <c r="FD121" s="1" t="s">
        <v>25</v>
      </c>
      <c r="FE121" s="1" t="s">
        <v>25</v>
      </c>
      <c r="FF121" s="1" t="s">
        <v>25</v>
      </c>
      <c r="FG121" s="1" t="s">
        <v>25</v>
      </c>
      <c r="FH121" s="1" t="s">
        <v>25</v>
      </c>
      <c r="FI121" s="1" t="s">
        <v>25</v>
      </c>
      <c r="FJ121" s="1" t="s">
        <v>25</v>
      </c>
      <c r="FK121" s="1" t="s">
        <v>25</v>
      </c>
      <c r="FL121" s="1" t="s">
        <v>25</v>
      </c>
      <c r="FM121" s="1" t="s">
        <v>25</v>
      </c>
      <c r="FN121" s="1" t="s">
        <v>25</v>
      </c>
      <c r="FO121" s="1" t="s">
        <v>25</v>
      </c>
      <c r="FP121" s="1" t="s">
        <v>25</v>
      </c>
      <c r="FQ121" s="1" t="s">
        <v>25</v>
      </c>
      <c r="FR121" s="1" t="s">
        <v>25</v>
      </c>
      <c r="FS121" s="1" t="s">
        <v>25</v>
      </c>
      <c r="FT121" s="1" t="s">
        <v>25</v>
      </c>
      <c r="FU121" s="1" t="s">
        <v>25</v>
      </c>
      <c r="FV121" s="1" t="s">
        <v>25</v>
      </c>
      <c r="FW121" s="1" t="s">
        <v>25</v>
      </c>
      <c r="FX121" s="1" t="s">
        <v>25</v>
      </c>
      <c r="FY121" s="1" t="s">
        <v>25</v>
      </c>
      <c r="FZ121" s="1" t="s">
        <v>25</v>
      </c>
      <c r="GA121" s="1" t="s">
        <v>25</v>
      </c>
      <c r="GB121" s="1" t="s">
        <v>25</v>
      </c>
      <c r="GC121" s="1" t="s">
        <v>25</v>
      </c>
      <c r="GD121" s="1" t="s">
        <v>25</v>
      </c>
      <c r="GE121" s="1" t="s">
        <v>25</v>
      </c>
      <c r="GF121" s="1" t="s">
        <v>25</v>
      </c>
      <c r="GG121" s="1" t="s">
        <v>25</v>
      </c>
      <c r="GH121" s="1" t="s">
        <v>25</v>
      </c>
      <c r="GI121" s="1" t="s">
        <v>25</v>
      </c>
      <c r="GJ121" s="1" t="s">
        <v>25</v>
      </c>
      <c r="GK121" s="1" t="s">
        <v>25</v>
      </c>
      <c r="GL121" s="1" t="s">
        <v>25</v>
      </c>
      <c r="GM121" s="1" t="s">
        <v>25</v>
      </c>
      <c r="GN121" s="1" t="s">
        <v>25</v>
      </c>
      <c r="GO121" s="1" t="s">
        <v>25</v>
      </c>
      <c r="GP121" s="1" t="s">
        <v>25</v>
      </c>
      <c r="GQ121" s="1" t="s">
        <v>25</v>
      </c>
      <c r="GR121" s="1" t="s">
        <v>25</v>
      </c>
      <c r="GS121" s="1" t="s">
        <v>25</v>
      </c>
      <c r="GT121" s="1" t="s">
        <v>25</v>
      </c>
      <c r="GU121" s="1" t="s">
        <v>25</v>
      </c>
      <c r="GV121" s="1" t="s">
        <v>25</v>
      </c>
      <c r="GW121" s="1" t="s">
        <v>25</v>
      </c>
      <c r="GX121" s="1" t="s">
        <v>25</v>
      </c>
      <c r="GY121" s="1" t="s">
        <v>25</v>
      </c>
      <c r="GZ121" s="1" t="s">
        <v>25</v>
      </c>
      <c r="HA121" s="1" t="s">
        <v>25</v>
      </c>
      <c r="HB121" s="1" t="s">
        <v>25</v>
      </c>
      <c r="HC121" s="1" t="s">
        <v>25</v>
      </c>
      <c r="HD121" s="1" t="s">
        <v>25</v>
      </c>
      <c r="HE121" s="1" t="s">
        <v>25</v>
      </c>
      <c r="HF121" s="1" t="s">
        <v>25</v>
      </c>
      <c r="HG121" s="1" t="s">
        <v>25</v>
      </c>
      <c r="HH121" s="1" t="s">
        <v>25</v>
      </c>
      <c r="HI121" s="1" t="s">
        <v>25</v>
      </c>
      <c r="HJ121" s="1" t="s">
        <v>25</v>
      </c>
      <c r="HK121" s="1" t="s">
        <v>25</v>
      </c>
      <c r="HL121" s="1" t="s">
        <v>25</v>
      </c>
      <c r="HM121" s="1" t="s">
        <v>25</v>
      </c>
      <c r="HN121" s="1" t="s">
        <v>25</v>
      </c>
      <c r="HO121" s="1" t="s">
        <v>25</v>
      </c>
      <c r="HP121" s="1" t="s">
        <v>25</v>
      </c>
      <c r="HQ121" s="1" t="s">
        <v>25</v>
      </c>
      <c r="HR121" s="1" t="s">
        <v>25</v>
      </c>
      <c r="HS121" s="1" t="s">
        <v>25</v>
      </c>
      <c r="HT121" s="1" t="s">
        <v>25</v>
      </c>
      <c r="HU121" s="1" t="s">
        <v>25</v>
      </c>
      <c r="HV121" s="1" t="s">
        <v>25</v>
      </c>
      <c r="HW121" s="1" t="s">
        <v>25</v>
      </c>
      <c r="HX121" s="1" t="s">
        <v>25</v>
      </c>
      <c r="HY121" s="1" t="s">
        <v>25</v>
      </c>
      <c r="HZ121" s="1" t="s">
        <v>25</v>
      </c>
      <c r="IA121" s="1" t="s">
        <v>25</v>
      </c>
      <c r="IB121" s="1" t="s">
        <v>25</v>
      </c>
      <c r="IC121" s="1" t="s">
        <v>25</v>
      </c>
      <c r="ID121" s="1" t="s">
        <v>25</v>
      </c>
      <c r="IE121" s="1" t="s">
        <v>25</v>
      </c>
      <c r="IF121" s="1" t="s">
        <v>25</v>
      </c>
      <c r="IG121" s="1" t="s">
        <v>25</v>
      </c>
      <c r="IH121" s="1" t="s">
        <v>25</v>
      </c>
      <c r="II121" s="1" t="s">
        <v>25</v>
      </c>
      <c r="IJ121" s="1" t="s">
        <v>25</v>
      </c>
      <c r="IK121" s="1" t="s">
        <v>25</v>
      </c>
      <c r="IL121" s="1" t="s">
        <v>25</v>
      </c>
      <c r="IM121" s="1" t="s">
        <v>25</v>
      </c>
      <c r="IN121" s="1" t="s">
        <v>25</v>
      </c>
      <c r="IO121" s="1" t="s">
        <v>25</v>
      </c>
      <c r="IP121" s="1" t="s">
        <v>25</v>
      </c>
      <c r="IQ121" s="1" t="s">
        <v>25</v>
      </c>
      <c r="IR121" s="1" t="s">
        <v>25</v>
      </c>
      <c r="IS121" s="1" t="s">
        <v>25</v>
      </c>
      <c r="IT121" s="1" t="s">
        <v>25</v>
      </c>
      <c r="IU121" s="1" t="s">
        <v>25</v>
      </c>
      <c r="IV121" s="1" t="s">
        <v>25</v>
      </c>
    </row>
    <row r="122" spans="2:6" ht="14.25" customHeight="1">
      <c r="B122" s="1" t="s">
        <v>126</v>
      </c>
      <c r="C122" s="2">
        <v>5</v>
      </c>
      <c r="D122" s="2" t="s">
        <v>13</v>
      </c>
      <c r="E122" s="86">
        <v>1913166.16</v>
      </c>
      <c r="F122" s="1"/>
    </row>
    <row r="123" spans="2:6" ht="14.25" customHeight="1">
      <c r="B123" s="1" t="s">
        <v>127</v>
      </c>
      <c r="C123" s="2">
        <v>5</v>
      </c>
      <c r="D123" s="2" t="s">
        <v>13</v>
      </c>
      <c r="E123" s="60">
        <v>1747956.86</v>
      </c>
      <c r="F123" s="1"/>
    </row>
    <row r="124" spans="2:6" ht="14.25" customHeight="1">
      <c r="B124" s="1" t="s">
        <v>128</v>
      </c>
      <c r="C124" s="2">
        <v>3.5</v>
      </c>
      <c r="D124" s="2" t="s">
        <v>13</v>
      </c>
      <c r="E124" s="33">
        <v>4221648.68</v>
      </c>
      <c r="F124" s="1"/>
    </row>
    <row r="125" spans="2:6" ht="14.25" customHeight="1">
      <c r="B125" s="1" t="s">
        <v>129</v>
      </c>
      <c r="C125" s="2">
        <v>3.5</v>
      </c>
      <c r="D125" s="2" t="s">
        <v>13</v>
      </c>
      <c r="E125" s="33">
        <v>10554162.73</v>
      </c>
      <c r="F125" s="1"/>
    </row>
    <row r="126" spans="2:6" ht="9" customHeight="1">
      <c r="B126" s="1"/>
      <c r="C126" s="2"/>
      <c r="D126" s="2"/>
      <c r="E126" s="9"/>
      <c r="F126" s="3"/>
    </row>
    <row r="127" spans="1:6" ht="18.75" customHeight="1">
      <c r="A127" s="34"/>
      <c r="B127" s="91" t="s">
        <v>18</v>
      </c>
      <c r="C127" s="83"/>
      <c r="D127" s="83"/>
      <c r="E127" s="59">
        <f>SUM(E116:E126)</f>
        <v>30746927.54</v>
      </c>
      <c r="F127" s="77">
        <f>SUM(F100:F126)</f>
        <v>5565671681.401004</v>
      </c>
    </row>
    <row r="128" spans="2:6" ht="14.25" customHeight="1">
      <c r="B128" s="70" t="s">
        <v>19</v>
      </c>
      <c r="C128" s="32"/>
      <c r="D128" s="32"/>
      <c r="E128" s="75">
        <f>E127</f>
        <v>30746927.54</v>
      </c>
      <c r="F128" s="60">
        <f>F127</f>
        <v>5565671681.401004</v>
      </c>
    </row>
    <row r="129" spans="2:6" ht="14.25" customHeight="1">
      <c r="B129" s="47" t="s">
        <v>75</v>
      </c>
      <c r="C129" s="2"/>
      <c r="D129" s="2"/>
      <c r="E129" s="35"/>
      <c r="F129" s="7"/>
    </row>
    <row r="130" spans="2:6" ht="14.25" customHeight="1">
      <c r="B130" s="1" t="s">
        <v>66</v>
      </c>
      <c r="C130" s="2"/>
      <c r="D130" s="2"/>
      <c r="E130" s="7"/>
      <c r="F130" s="3"/>
    </row>
    <row r="131" spans="2:6" ht="14.25" customHeight="1">
      <c r="B131" s="1" t="s">
        <v>130</v>
      </c>
      <c r="C131" s="2">
        <v>1</v>
      </c>
      <c r="D131" s="2" t="s">
        <v>48</v>
      </c>
      <c r="E131" s="74">
        <v>2163840</v>
      </c>
      <c r="F131" s="1"/>
    </row>
    <row r="132" spans="2:6" ht="14.25" customHeight="1">
      <c r="B132" s="1" t="s">
        <v>158</v>
      </c>
      <c r="C132" s="2">
        <v>1</v>
      </c>
      <c r="D132" s="2" t="s">
        <v>13</v>
      </c>
      <c r="E132" s="86">
        <v>1734320</v>
      </c>
      <c r="F132" s="33"/>
    </row>
    <row r="133" spans="2:6" ht="14.25" customHeight="1">
      <c r="B133" s="1" t="s">
        <v>131</v>
      </c>
      <c r="C133" s="2">
        <v>1</v>
      </c>
      <c r="D133" s="12" t="s">
        <v>13</v>
      </c>
      <c r="E133" s="33">
        <v>554531.45</v>
      </c>
      <c r="F133" s="1"/>
    </row>
    <row r="134" spans="1:6" ht="14.25" customHeight="1">
      <c r="A134" s="44"/>
      <c r="B134" s="1" t="s">
        <v>132</v>
      </c>
      <c r="C134" s="2">
        <v>1</v>
      </c>
      <c r="D134" s="2" t="s">
        <v>13</v>
      </c>
      <c r="E134" s="33">
        <v>961226.43</v>
      </c>
      <c r="F134" s="1"/>
    </row>
    <row r="135" spans="2:6" ht="14.25" customHeight="1">
      <c r="B135" s="1" t="s">
        <v>133</v>
      </c>
      <c r="C135" s="2">
        <v>1</v>
      </c>
      <c r="D135" s="12" t="s">
        <v>13</v>
      </c>
      <c r="E135" s="74">
        <v>5814100.49</v>
      </c>
      <c r="F135" s="1"/>
    </row>
    <row r="136" spans="2:6" ht="14.25" customHeight="1">
      <c r="B136" s="1" t="s">
        <v>134</v>
      </c>
      <c r="C136" s="2">
        <v>1</v>
      </c>
      <c r="D136" s="2" t="s">
        <v>13</v>
      </c>
      <c r="E136" s="74">
        <v>879394.61</v>
      </c>
      <c r="F136" s="1"/>
    </row>
    <row r="137" spans="2:6" ht="14.25" customHeight="1">
      <c r="B137" s="11" t="s">
        <v>135</v>
      </c>
      <c r="C137" s="2">
        <v>1</v>
      </c>
      <c r="D137" s="2" t="s">
        <v>13</v>
      </c>
      <c r="E137" s="74">
        <v>4145425.58</v>
      </c>
      <c r="F137" s="33"/>
    </row>
    <row r="138" spans="1:6" ht="14.25" customHeight="1">
      <c r="A138" s="19"/>
      <c r="B138" s="11" t="s">
        <v>136</v>
      </c>
      <c r="C138" s="2">
        <v>1</v>
      </c>
      <c r="D138" s="12" t="s">
        <v>13</v>
      </c>
      <c r="E138" s="96">
        <v>3533600.01</v>
      </c>
      <c r="F138" s="1"/>
    </row>
    <row r="139" spans="1:6" ht="14.25" customHeight="1">
      <c r="A139" s="44"/>
      <c r="B139" s="11" t="s">
        <v>137</v>
      </c>
      <c r="C139" s="2">
        <v>1</v>
      </c>
      <c r="D139" s="2" t="s">
        <v>13</v>
      </c>
      <c r="E139" s="97">
        <v>998184.11</v>
      </c>
      <c r="F139" s="1"/>
    </row>
    <row r="140" spans="2:6" ht="14.25" customHeight="1">
      <c r="B140" s="11"/>
      <c r="C140" s="2"/>
      <c r="D140" s="2"/>
      <c r="E140" s="9"/>
      <c r="F140" s="3"/>
    </row>
    <row r="141" spans="1:6" ht="21" customHeight="1">
      <c r="A141" s="44">
        <v>169</v>
      </c>
      <c r="B141" s="11" t="s">
        <v>67</v>
      </c>
      <c r="C141" s="2"/>
      <c r="D141" s="2"/>
      <c r="E141" s="9"/>
      <c r="F141" s="3"/>
    </row>
    <row r="142" spans="2:6" ht="14.25" customHeight="1">
      <c r="B142" s="11" t="s">
        <v>138</v>
      </c>
      <c r="C142" s="2"/>
      <c r="D142" s="2"/>
      <c r="E142" s="33"/>
      <c r="F142" s="1"/>
    </row>
    <row r="143" spans="2:6" ht="14.25" customHeight="1">
      <c r="B143" s="11" t="s">
        <v>42</v>
      </c>
      <c r="C143" s="2">
        <v>2</v>
      </c>
      <c r="D143" s="2" t="s">
        <v>13</v>
      </c>
      <c r="E143" s="86">
        <v>1118100</v>
      </c>
      <c r="F143" s="1"/>
    </row>
    <row r="144" spans="2:6" ht="14.25" customHeight="1">
      <c r="B144" s="11" t="s">
        <v>139</v>
      </c>
      <c r="C144" s="2">
        <v>2</v>
      </c>
      <c r="D144" s="2" t="s">
        <v>13</v>
      </c>
      <c r="E144" s="86">
        <v>1069199.99</v>
      </c>
      <c r="F144" s="1"/>
    </row>
    <row r="145" spans="2:6" ht="14.25" customHeight="1">
      <c r="B145" s="11"/>
      <c r="C145" s="2"/>
      <c r="D145" s="2"/>
      <c r="E145" s="57"/>
      <c r="F145" s="3"/>
    </row>
    <row r="146" spans="2:6" ht="14.25" customHeight="1">
      <c r="B146" s="27" t="s">
        <v>58</v>
      </c>
      <c r="C146" s="2" t="s">
        <v>17</v>
      </c>
      <c r="D146" s="2"/>
      <c r="E146" s="34"/>
      <c r="F146" s="3"/>
    </row>
    <row r="147" spans="2:6" ht="14.25" customHeight="1">
      <c r="B147" s="1" t="s">
        <v>140</v>
      </c>
      <c r="C147" s="2"/>
      <c r="D147" s="2" t="s">
        <v>13</v>
      </c>
      <c r="E147" s="96">
        <v>3614005.2</v>
      </c>
      <c r="F147" s="1"/>
    </row>
    <row r="148" spans="2:6" ht="14.25" customHeight="1">
      <c r="B148" s="11"/>
      <c r="C148" s="2"/>
      <c r="D148" s="2"/>
      <c r="E148" s="57"/>
      <c r="F148" s="3"/>
    </row>
    <row r="149" spans="2:6" ht="14.25" customHeight="1">
      <c r="B149" s="1" t="s">
        <v>33</v>
      </c>
      <c r="C149" s="2"/>
      <c r="D149" s="2"/>
      <c r="E149" s="1"/>
      <c r="F149" s="1"/>
    </row>
    <row r="150" spans="2:6" ht="14.25" customHeight="1">
      <c r="B150" s="1" t="s">
        <v>141</v>
      </c>
      <c r="C150" s="2">
        <v>2</v>
      </c>
      <c r="D150" s="12" t="s">
        <v>13</v>
      </c>
      <c r="E150" s="60">
        <v>31188.83</v>
      </c>
      <c r="F150" s="1"/>
    </row>
    <row r="151" spans="2:6" ht="14.25" customHeight="1">
      <c r="B151" s="1" t="s">
        <v>142</v>
      </c>
      <c r="C151" s="2">
        <v>2</v>
      </c>
      <c r="D151" s="2" t="s">
        <v>13</v>
      </c>
      <c r="E151" s="60">
        <v>782276.56</v>
      </c>
      <c r="F151" s="1"/>
    </row>
    <row r="152" spans="2:6" ht="14.25" customHeight="1">
      <c r="B152" s="1" t="s">
        <v>143</v>
      </c>
      <c r="C152" s="2">
        <v>2</v>
      </c>
      <c r="D152" s="2" t="s">
        <v>13</v>
      </c>
      <c r="E152" s="60">
        <v>450959.45</v>
      </c>
      <c r="F152" s="1"/>
    </row>
    <row r="153" spans="2:6" ht="14.25" customHeight="1">
      <c r="B153" s="11" t="s">
        <v>144</v>
      </c>
      <c r="C153" s="2">
        <v>2</v>
      </c>
      <c r="D153" s="2" t="s">
        <v>13</v>
      </c>
      <c r="E153" s="60">
        <v>253714.39</v>
      </c>
      <c r="F153" s="1"/>
    </row>
    <row r="154" spans="2:6" ht="14.25" customHeight="1">
      <c r="B154" s="2"/>
      <c r="C154" s="2"/>
      <c r="D154" s="2"/>
      <c r="E154" s="9"/>
      <c r="F154" s="58"/>
    </row>
    <row r="155" spans="2:6" ht="14.25" customHeight="1">
      <c r="B155" s="88" t="s">
        <v>26</v>
      </c>
      <c r="C155" s="2"/>
      <c r="D155" s="2"/>
      <c r="E155" s="9"/>
      <c r="F155" s="58"/>
    </row>
    <row r="156" spans="2:6" ht="14.25" customHeight="1">
      <c r="B156" s="1" t="s">
        <v>112</v>
      </c>
      <c r="C156" s="2">
        <v>7.64</v>
      </c>
      <c r="D156" s="2" t="s">
        <v>13</v>
      </c>
      <c r="E156" s="33">
        <v>366338.08</v>
      </c>
      <c r="F156" s="58"/>
    </row>
    <row r="157" spans="2:6" ht="14.25" customHeight="1">
      <c r="B157" s="1" t="s">
        <v>113</v>
      </c>
      <c r="C157" s="2">
        <v>7.64</v>
      </c>
      <c r="D157" s="2" t="s">
        <v>13</v>
      </c>
      <c r="E157" s="33">
        <v>392948.16</v>
      </c>
      <c r="F157" s="58"/>
    </row>
    <row r="158" spans="2:6" ht="14.25" customHeight="1">
      <c r="B158" s="1" t="s">
        <v>114</v>
      </c>
      <c r="C158" s="2">
        <v>7.64</v>
      </c>
      <c r="D158" s="2" t="s">
        <v>13</v>
      </c>
      <c r="E158" s="33">
        <v>4707.59</v>
      </c>
      <c r="F158" s="60"/>
    </row>
    <row r="159" spans="2:6" ht="20.25" customHeight="1">
      <c r="B159" s="91" t="s">
        <v>18</v>
      </c>
      <c r="C159" s="83"/>
      <c r="D159" s="83"/>
      <c r="E159" s="59">
        <f>SUM(E128:E158)</f>
        <v>59614988.470000006</v>
      </c>
      <c r="F159" s="77">
        <f>SUM(F128:F158)</f>
        <v>5565671681.401004</v>
      </c>
    </row>
    <row r="160" spans="2:6" ht="14.25" customHeight="1">
      <c r="B160" s="70" t="s">
        <v>19</v>
      </c>
      <c r="C160" s="32"/>
      <c r="D160" s="32"/>
      <c r="E160" s="75">
        <f>E159</f>
        <v>59614988.470000006</v>
      </c>
      <c r="F160" s="60">
        <f>F159</f>
        <v>5565671681.401004</v>
      </c>
    </row>
    <row r="161" spans="2:6" ht="14.25" customHeight="1">
      <c r="B161" s="70"/>
      <c r="C161" s="32"/>
      <c r="D161" s="32"/>
      <c r="E161" s="9"/>
      <c r="F161" s="58"/>
    </row>
    <row r="162" spans="2:6" ht="14.25" customHeight="1">
      <c r="B162" s="47" t="s">
        <v>75</v>
      </c>
      <c r="C162" s="2"/>
      <c r="D162" s="2"/>
      <c r="E162" s="9"/>
      <c r="F162" s="58"/>
    </row>
    <row r="163" spans="2:6" ht="14.25" customHeight="1">
      <c r="B163" s="1" t="s">
        <v>27</v>
      </c>
      <c r="C163" s="2"/>
      <c r="D163" s="2"/>
      <c r="E163" s="9"/>
      <c r="F163" s="58"/>
    </row>
    <row r="164" spans="2:6" ht="14.25" customHeight="1">
      <c r="B164" s="32" t="s">
        <v>115</v>
      </c>
      <c r="C164" s="2"/>
      <c r="D164" s="12"/>
      <c r="E164" s="33"/>
      <c r="F164" s="60"/>
    </row>
    <row r="165" spans="2:6" ht="14.25" customHeight="1">
      <c r="B165" s="32" t="s">
        <v>56</v>
      </c>
      <c r="C165" s="2" t="s">
        <v>12</v>
      </c>
      <c r="D165" s="12" t="s">
        <v>13</v>
      </c>
      <c r="E165" s="33">
        <v>30621.37</v>
      </c>
      <c r="F165" s="60"/>
    </row>
    <row r="166" spans="2:6" ht="14.25" customHeight="1">
      <c r="B166" s="32"/>
      <c r="C166" s="2"/>
      <c r="D166" s="12"/>
      <c r="E166" s="9"/>
      <c r="F166" s="58"/>
    </row>
    <row r="167" spans="2:6" ht="14.25" customHeight="1">
      <c r="B167" s="101" t="s">
        <v>50</v>
      </c>
      <c r="C167" s="2"/>
      <c r="D167" s="12"/>
      <c r="E167" s="59">
        <f>SUM(E160:E165)</f>
        <v>59645609.84</v>
      </c>
      <c r="F167" s="58">
        <f>E167*35.9043</f>
        <v>2141533869.378312</v>
      </c>
    </row>
    <row r="168" spans="2:6" ht="14.25" customHeight="1">
      <c r="B168" s="2"/>
      <c r="C168" s="2"/>
      <c r="D168" s="2"/>
      <c r="E168" s="9"/>
      <c r="F168" s="58"/>
    </row>
    <row r="169" spans="2:6" ht="14.25" customHeight="1">
      <c r="B169" s="46" t="s">
        <v>76</v>
      </c>
      <c r="C169" s="2"/>
      <c r="D169" s="2"/>
      <c r="E169" s="35" t="s">
        <v>61</v>
      </c>
      <c r="F169" s="3"/>
    </row>
    <row r="170" spans="2:6" ht="14.25" customHeight="1">
      <c r="B170" s="1" t="s">
        <v>60</v>
      </c>
      <c r="C170" s="2"/>
      <c r="D170" s="2"/>
      <c r="E170" s="35"/>
      <c r="F170" s="7"/>
    </row>
    <row r="171" spans="2:6" ht="14.25" customHeight="1">
      <c r="B171" s="1" t="s">
        <v>112</v>
      </c>
      <c r="C171" s="2">
        <v>7.64</v>
      </c>
      <c r="D171" s="2" t="s">
        <v>13</v>
      </c>
      <c r="E171" s="33">
        <v>2189905.73</v>
      </c>
      <c r="F171" s="1"/>
    </row>
    <row r="172" spans="2:6" ht="14.25" customHeight="1">
      <c r="B172" s="101" t="s">
        <v>50</v>
      </c>
      <c r="C172" s="2"/>
      <c r="D172" s="2"/>
      <c r="E172" s="59">
        <f>SUM(E171)</f>
        <v>2189905.73</v>
      </c>
      <c r="F172" s="33">
        <f>E172*1</f>
        <v>2189905.73</v>
      </c>
    </row>
    <row r="173" spans="1:6" ht="19.5" customHeight="1">
      <c r="A173" s="44">
        <v>170</v>
      </c>
      <c r="B173" s="70"/>
      <c r="C173" s="32"/>
      <c r="D173" s="32"/>
      <c r="E173" s="9"/>
      <c r="F173" s="58"/>
    </row>
    <row r="174" spans="2:6" ht="14.25" customHeight="1">
      <c r="B174" s="47" t="s">
        <v>77</v>
      </c>
      <c r="C174" s="2"/>
      <c r="D174" s="2"/>
      <c r="E174" s="66" t="s">
        <v>41</v>
      </c>
      <c r="F174" s="9"/>
    </row>
    <row r="175" spans="2:6" ht="14.25" customHeight="1">
      <c r="B175" s="1" t="s">
        <v>52</v>
      </c>
      <c r="C175" s="2"/>
      <c r="D175" s="2"/>
      <c r="E175" s="9"/>
      <c r="F175" s="9"/>
    </row>
    <row r="176" spans="2:6" ht="14.25" customHeight="1">
      <c r="B176" s="1" t="s">
        <v>145</v>
      </c>
      <c r="C176" s="2">
        <v>5</v>
      </c>
      <c r="D176" s="2" t="s">
        <v>13</v>
      </c>
      <c r="E176" s="74">
        <v>1722935.3</v>
      </c>
      <c r="F176" s="1"/>
    </row>
    <row r="177" spans="2:6" ht="14.25" customHeight="1">
      <c r="B177" s="2" t="s">
        <v>54</v>
      </c>
      <c r="C177" s="2"/>
      <c r="D177" s="2"/>
      <c r="E177" s="59">
        <f>SUM(E176:E176)</f>
        <v>1722935.3</v>
      </c>
      <c r="F177" s="9">
        <f>E177*0.6839</f>
        <v>1178315.4516699999</v>
      </c>
    </row>
    <row r="178" spans="1:6" ht="14.25" customHeight="1">
      <c r="A178" s="53"/>
      <c r="B178" s="10"/>
      <c r="C178" s="2"/>
      <c r="D178" s="2"/>
      <c r="E178" s="62"/>
      <c r="F178" s="62"/>
    </row>
    <row r="179" spans="2:6" ht="14.25" customHeight="1">
      <c r="B179" s="47" t="s">
        <v>78</v>
      </c>
      <c r="C179" s="2"/>
      <c r="D179" s="2"/>
      <c r="E179" s="50" t="s">
        <v>30</v>
      </c>
      <c r="F179" s="9"/>
    </row>
    <row r="180" spans="2:6" ht="10.5" customHeight="1">
      <c r="B180" s="47"/>
      <c r="C180" s="2"/>
      <c r="D180" s="2"/>
      <c r="E180" s="50"/>
      <c r="F180" s="9"/>
    </row>
    <row r="181" spans="2:6" ht="14.25" customHeight="1">
      <c r="B181" s="27" t="s">
        <v>14</v>
      </c>
      <c r="C181" s="2"/>
      <c r="D181" s="2"/>
      <c r="E181" s="3"/>
      <c r="F181" s="9"/>
    </row>
    <row r="182" spans="2:6" ht="14.25" customHeight="1">
      <c r="B182" s="1" t="s">
        <v>146</v>
      </c>
      <c r="C182" s="2" t="s">
        <v>12</v>
      </c>
      <c r="D182" s="2" t="s">
        <v>13</v>
      </c>
      <c r="E182" s="33">
        <v>11400000</v>
      </c>
      <c r="F182" s="1"/>
    </row>
    <row r="183" spans="2:6" ht="14.25" customHeight="1">
      <c r="B183" s="1" t="s">
        <v>49</v>
      </c>
      <c r="C183" s="2"/>
      <c r="D183" s="2"/>
      <c r="E183" s="33"/>
      <c r="F183" s="1"/>
    </row>
    <row r="184" spans="2:6" ht="14.25" customHeight="1">
      <c r="B184" s="1" t="s">
        <v>147</v>
      </c>
      <c r="C184" s="2" t="s">
        <v>12</v>
      </c>
      <c r="D184" s="2" t="s">
        <v>13</v>
      </c>
      <c r="E184" s="33">
        <v>23320000</v>
      </c>
      <c r="F184" s="1"/>
    </row>
    <row r="185" spans="2:6" ht="14.25" customHeight="1">
      <c r="B185" s="1" t="s">
        <v>148</v>
      </c>
      <c r="C185" s="2" t="s">
        <v>12</v>
      </c>
      <c r="D185" s="2" t="s">
        <v>13</v>
      </c>
      <c r="E185" s="33">
        <v>9178400</v>
      </c>
      <c r="F185" s="56"/>
    </row>
    <row r="186" spans="1:6" ht="14.25" customHeight="1">
      <c r="A186" s="53" t="s">
        <v>22</v>
      </c>
      <c r="B186" s="32" t="s">
        <v>149</v>
      </c>
      <c r="C186" s="2" t="s">
        <v>12</v>
      </c>
      <c r="D186" s="2" t="s">
        <v>13</v>
      </c>
      <c r="E186" s="33">
        <v>4719400</v>
      </c>
      <c r="F186" s="56"/>
    </row>
    <row r="187" spans="1:6" ht="14.25" customHeight="1">
      <c r="A187" s="53"/>
      <c r="B187" s="109" t="s">
        <v>150</v>
      </c>
      <c r="C187" s="2" t="s">
        <v>12</v>
      </c>
      <c r="D187" s="2" t="s">
        <v>13</v>
      </c>
      <c r="E187" s="9">
        <v>20000000</v>
      </c>
      <c r="F187" s="56"/>
    </row>
    <row r="188" spans="2:6" ht="14.25" customHeight="1">
      <c r="B188" s="2" t="s">
        <v>50</v>
      </c>
      <c r="C188" s="2"/>
      <c r="D188" s="2"/>
      <c r="E188" s="59">
        <f>SUM(E182:E187)</f>
        <v>68617800</v>
      </c>
      <c r="F188" s="74">
        <f>E188*3.5935</f>
        <v>246578064.3</v>
      </c>
    </row>
    <row r="189" spans="2:6" ht="18" customHeight="1">
      <c r="B189" s="91" t="s">
        <v>18</v>
      </c>
      <c r="C189" s="83"/>
      <c r="D189" s="83"/>
      <c r="E189" s="59"/>
      <c r="F189" s="59">
        <f>SUM(F160:F188)</f>
        <v>7957151836.260985</v>
      </c>
    </row>
    <row r="190" spans="2:6" ht="14.25" customHeight="1">
      <c r="B190" s="71" t="s">
        <v>19</v>
      </c>
      <c r="C190" s="2"/>
      <c r="D190" s="2"/>
      <c r="E190" s="9"/>
      <c r="F190" s="9">
        <f>F189</f>
        <v>7957151836.260985</v>
      </c>
    </row>
    <row r="191" spans="2:6" ht="14.25" customHeight="1">
      <c r="B191" s="47" t="s">
        <v>79</v>
      </c>
      <c r="C191" s="2"/>
      <c r="D191" s="2"/>
      <c r="E191" s="51" t="s">
        <v>37</v>
      </c>
      <c r="F191" s="3"/>
    </row>
    <row r="192" spans="2:6" ht="14.25" customHeight="1">
      <c r="B192" s="47"/>
      <c r="C192" s="2"/>
      <c r="D192" s="2"/>
      <c r="E192" s="51"/>
      <c r="F192" s="3"/>
    </row>
    <row r="193" spans="2:6" ht="14.25" customHeight="1">
      <c r="B193" s="1" t="s">
        <v>68</v>
      </c>
      <c r="C193" s="2"/>
      <c r="D193" s="2"/>
      <c r="E193" s="3"/>
      <c r="F193" s="3"/>
    </row>
    <row r="194" spans="2:8" ht="14.25" customHeight="1">
      <c r="B194" s="1" t="s">
        <v>151</v>
      </c>
      <c r="C194" s="2">
        <v>3</v>
      </c>
      <c r="D194" s="2" t="s">
        <v>48</v>
      </c>
      <c r="E194" s="98">
        <v>100000</v>
      </c>
      <c r="F194" s="1"/>
      <c r="H194" s="41"/>
    </row>
    <row r="195" spans="1:6" ht="14.25" customHeight="1">
      <c r="A195" t="s">
        <v>22</v>
      </c>
      <c r="B195" s="1" t="s">
        <v>153</v>
      </c>
      <c r="C195" s="2">
        <v>3</v>
      </c>
      <c r="D195" s="2" t="s">
        <v>13</v>
      </c>
      <c r="E195" s="98">
        <v>799965.508</v>
      </c>
      <c r="F195" s="1"/>
    </row>
    <row r="196" spans="2:6" ht="14.25" customHeight="1">
      <c r="B196" s="1" t="s">
        <v>152</v>
      </c>
      <c r="C196" s="2">
        <v>3.5</v>
      </c>
      <c r="D196" s="2" t="s">
        <v>13</v>
      </c>
      <c r="E196" s="98">
        <v>2398420.977</v>
      </c>
      <c r="F196" s="1"/>
    </row>
    <row r="197" spans="2:6" ht="14.25" customHeight="1">
      <c r="B197" s="109" t="s">
        <v>154</v>
      </c>
      <c r="C197" s="2">
        <v>3.5</v>
      </c>
      <c r="D197" s="2" t="s">
        <v>13</v>
      </c>
      <c r="E197" s="98">
        <v>2189600</v>
      </c>
      <c r="F197" s="1"/>
    </row>
    <row r="198" spans="2:6" ht="14.25" customHeight="1">
      <c r="B198" s="1" t="s">
        <v>155</v>
      </c>
      <c r="C198" s="2">
        <v>3.5</v>
      </c>
      <c r="D198" s="2" t="s">
        <v>13</v>
      </c>
      <c r="E198" s="98">
        <v>2392700.103</v>
      </c>
      <c r="F198" s="1"/>
    </row>
    <row r="199" spans="2:6" ht="14.25" customHeight="1">
      <c r="B199" s="2" t="s">
        <v>46</v>
      </c>
      <c r="C199" s="2"/>
      <c r="D199" s="2"/>
      <c r="E199" s="102">
        <f>SUM(E194:E198)</f>
        <v>7880686.5879999995</v>
      </c>
      <c r="F199" s="58">
        <f>E199*101.8551</f>
        <v>802688120.4893987</v>
      </c>
    </row>
    <row r="200" spans="2:6" ht="14.25" customHeight="1">
      <c r="B200" s="2"/>
      <c r="C200" s="2"/>
      <c r="D200" s="2"/>
      <c r="E200" s="63"/>
      <c r="F200" s="58"/>
    </row>
    <row r="201" spans="2:6" ht="14.25" customHeight="1">
      <c r="B201" s="47" t="s">
        <v>80</v>
      </c>
      <c r="C201" s="2"/>
      <c r="D201" s="2"/>
      <c r="E201" s="50" t="s">
        <v>39</v>
      </c>
      <c r="F201" s="3"/>
    </row>
    <row r="202" spans="2:6" ht="14.25" customHeight="1">
      <c r="B202" s="47"/>
      <c r="C202" s="2"/>
      <c r="D202" s="2"/>
      <c r="E202" s="50"/>
      <c r="F202" s="3"/>
    </row>
    <row r="203" spans="1:6" ht="18.75" customHeight="1">
      <c r="A203" s="44">
        <v>171</v>
      </c>
      <c r="B203" s="1" t="s">
        <v>31</v>
      </c>
      <c r="C203" s="2"/>
      <c r="D203" s="2"/>
      <c r="E203" s="3"/>
      <c r="F203" s="3"/>
    </row>
    <row r="204" spans="2:6" ht="14.25" customHeight="1">
      <c r="B204" s="1" t="s">
        <v>81</v>
      </c>
      <c r="C204" s="2">
        <v>4</v>
      </c>
      <c r="D204" s="2" t="s">
        <v>13</v>
      </c>
      <c r="E204" s="33">
        <v>2849024.06</v>
      </c>
      <c r="F204" s="9"/>
    </row>
    <row r="205" spans="2:6" ht="14.25" customHeight="1">
      <c r="B205" s="1"/>
      <c r="C205" s="2"/>
      <c r="D205" s="2"/>
      <c r="E205" s="9"/>
      <c r="F205" s="3"/>
    </row>
    <row r="206" spans="2:6" ht="14.25" customHeight="1">
      <c r="B206" s="2" t="s">
        <v>50</v>
      </c>
      <c r="C206" s="2"/>
      <c r="D206" s="2"/>
      <c r="E206" s="59">
        <f>SUM(E204:E205)</f>
        <v>2849024.06</v>
      </c>
      <c r="F206" s="9">
        <f>E206*42.9185</f>
        <v>122275839.11911</v>
      </c>
    </row>
    <row r="207" spans="2:9" ht="14.25" customHeight="1">
      <c r="B207" s="2"/>
      <c r="C207" s="2"/>
      <c r="D207" s="2"/>
      <c r="E207" s="9"/>
      <c r="F207" s="3"/>
      <c r="H207" s="42"/>
      <c r="I207" s="41"/>
    </row>
    <row r="208" spans="1:6" ht="14.25" customHeight="1">
      <c r="A208" s="45" t="s">
        <v>22</v>
      </c>
      <c r="B208" s="39"/>
      <c r="C208" s="40"/>
      <c r="D208" s="40"/>
      <c r="E208" s="39"/>
      <c r="F208" s="39"/>
    </row>
    <row r="209" spans="2:6" ht="14.25" customHeight="1">
      <c r="B209" s="43" t="s">
        <v>34</v>
      </c>
      <c r="C209" s="38"/>
      <c r="D209" s="38"/>
      <c r="E209" s="76"/>
      <c r="F209" s="103">
        <f>SUM(F190:F206)</f>
        <v>8882115795.869493</v>
      </c>
    </row>
    <row r="210" spans="2:4" ht="14.25" customHeight="1">
      <c r="B210" s="55"/>
      <c r="C210" s="61"/>
      <c r="D210" s="61"/>
    </row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>
      <c r="F217"/>
    </row>
    <row r="218" ht="14.25" customHeight="1">
      <c r="F218"/>
    </row>
    <row r="219" ht="14.25" customHeight="1">
      <c r="F219"/>
    </row>
    <row r="220" ht="14.25" customHeight="1"/>
    <row r="221" ht="14.25" customHeight="1"/>
  </sheetData>
  <printOptions horizontalCentered="1"/>
  <pageMargins left="0.1968503937007874" right="0.3937007874015748" top="0.3937007874015748" bottom="0.4724409448818898" header="0.5118110236220472" footer="0.1968503937007874"/>
  <pageSetup firstPageNumber="1" useFirstPageNumber="1" horizontalDpi="300" verticalDpi="300" orientation="landscape" paperSize="9" r:id="rId1"/>
  <headerFooter alignWithMargins="0">
    <oddFooter>&amp;C
</oddFooter>
  </headerFooter>
  <rowBreaks count="4" manualBreakCount="4">
    <brk id="34" max="255" man="1"/>
    <brk id="67" max="255" man="1"/>
    <brk id="127" max="255" man="1"/>
    <brk id="1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Treasury</dc:creator>
  <cp:keywords/>
  <dc:description/>
  <cp:lastModifiedBy>.</cp:lastModifiedBy>
  <cp:lastPrinted>2006-01-06T11:09:29Z</cp:lastPrinted>
  <dcterms:created xsi:type="dcterms:W3CDTF">1996-10-29T07:54:15Z</dcterms:created>
  <dcterms:modified xsi:type="dcterms:W3CDTF">2005-10-06T06:14:59Z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34600.0000000000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