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1"/>
  </bookViews>
  <sheets>
    <sheet name="Sheet1" sheetId="1" r:id="rId1"/>
    <sheet name="STATF" sheetId="2" r:id="rId2"/>
  </sheets>
  <definedNames>
    <definedName name="_xlnm.Print_Area" localSheetId="1">'STATF'!$A$4:$D$146</definedName>
    <definedName name="_xlnm.Print_Titles" localSheetId="1">'STATF'!$1:$2</definedName>
  </definedNames>
  <calcPr fullCalcOnLoad="1"/>
</workbook>
</file>

<file path=xl/sharedStrings.xml><?xml version="1.0" encoding="utf-8"?>
<sst xmlns="http://schemas.openxmlformats.org/spreadsheetml/2006/main" count="205" uniqueCount="134">
  <si>
    <t>Description</t>
  </si>
  <si>
    <t xml:space="preserve">Cost </t>
  </si>
  <si>
    <t xml:space="preserve">Nominal </t>
  </si>
  <si>
    <t>Market Value as at</t>
  </si>
  <si>
    <t>Value</t>
  </si>
  <si>
    <t>Rs</t>
  </si>
  <si>
    <t xml:space="preserve">A.  SHARES </t>
  </si>
  <si>
    <t xml:space="preserve"> </t>
  </si>
  <si>
    <t xml:space="preserve">Quoted </t>
  </si>
  <si>
    <t>Air Mauritius Limited</t>
  </si>
  <si>
    <t>State Bank of Mauritius Ltd</t>
  </si>
  <si>
    <t>United Docks  Ltd</t>
  </si>
  <si>
    <t>SUB TOTAL</t>
  </si>
  <si>
    <t xml:space="preserve">Unquoted  </t>
  </si>
  <si>
    <t>Air Mauritius Holding Ltd</t>
  </si>
  <si>
    <t>Cargo Handling Corporation Limited</t>
  </si>
  <si>
    <t>COVIFRA Limitee</t>
  </si>
  <si>
    <t>Development Bank of Mauritius Ltd</t>
  </si>
  <si>
    <t>Editions De L'Ocean Indien Ltee</t>
  </si>
  <si>
    <t>Flacq United Estates Limited</t>
  </si>
  <si>
    <t>Forward Investment &amp; Development Enterprises Limited</t>
  </si>
  <si>
    <t>Mauritius Housing Company Ltd</t>
  </si>
  <si>
    <t>Mauritius Shipping Corporation Ltd</t>
  </si>
  <si>
    <t>Overseas Telecommunications Services Co. Ltd</t>
  </si>
  <si>
    <t>The State Investment Corporation Limited</t>
  </si>
  <si>
    <t>The State Informatics Ltd</t>
  </si>
  <si>
    <t>United Investments Ltd</t>
  </si>
  <si>
    <t>TOTAL  -  SHARES</t>
  </si>
  <si>
    <t>Amount</t>
  </si>
  <si>
    <t>B.  EQUITY PARTICIPATION</t>
  </si>
  <si>
    <t>Mauritius Sugar Authority</t>
  </si>
  <si>
    <t>Mauritius Sugar Terminal Corporation</t>
  </si>
  <si>
    <t>Mauritius Tea Factories</t>
  </si>
  <si>
    <t>National Transport Corporation</t>
  </si>
  <si>
    <t>Rodrigues Educational Development</t>
  </si>
  <si>
    <t>Rose Belle Sugar Estate</t>
  </si>
  <si>
    <t>State Trading Corporation</t>
  </si>
  <si>
    <t>TOTAL - EQUITY PARTICIPATION</t>
  </si>
  <si>
    <t>C.  OTHER GOVERNMENT INTERESTS</t>
  </si>
  <si>
    <t>Central Electricity Board</t>
  </si>
  <si>
    <t>Central Water Authority</t>
  </si>
  <si>
    <t>Rose Belle Sugar Estate - Purchase Consideration</t>
  </si>
  <si>
    <t>TOTAL -  OTHER GOVERNMENT INTERESTS</t>
  </si>
  <si>
    <t xml:space="preserve">D.BANK DEPOSITS, SECURITIES, LOANS </t>
  </si>
  <si>
    <t>AND OTHER INVESTMENTS</t>
  </si>
  <si>
    <t>Consolidated Fund</t>
  </si>
  <si>
    <t xml:space="preserve">Crown Agents </t>
  </si>
  <si>
    <t>TOTAL</t>
  </si>
  <si>
    <t>Consolidated Sinking Fund</t>
  </si>
  <si>
    <t xml:space="preserve">   Mauritius Development Loan Stocks</t>
  </si>
  <si>
    <t xml:space="preserve">   Other Investments</t>
  </si>
  <si>
    <t>AND OTHER INVESTMENTS - continued</t>
  </si>
  <si>
    <t>Deposits sundries</t>
  </si>
  <si>
    <t>Bank Deposits :-</t>
  </si>
  <si>
    <t xml:space="preserve">    Petrol Importing Companies</t>
  </si>
  <si>
    <t xml:space="preserve">    Prime Minister's Cyclone Relief Fund for Rodrigues</t>
  </si>
  <si>
    <t xml:space="preserve">    LP Gas Importing Companies</t>
  </si>
  <si>
    <t>De Chazal Maternity Home Fund</t>
  </si>
  <si>
    <t>Bank Deposit</t>
  </si>
  <si>
    <t>Morris Legacy Fund</t>
  </si>
  <si>
    <t>Bank Deposits</t>
  </si>
  <si>
    <t>National Energy Fund</t>
  </si>
  <si>
    <t>Student Relief Fund</t>
  </si>
  <si>
    <t>Sugar Industry Labour Welfare Fund</t>
  </si>
  <si>
    <t>Loans:-</t>
  </si>
  <si>
    <t xml:space="preserve">     Mauritius Sugar Syndicate</t>
  </si>
  <si>
    <t>Cost</t>
  </si>
  <si>
    <r>
      <t>AND OTHER INVESTMENTS</t>
    </r>
    <r>
      <rPr>
        <b/>
        <sz val="10"/>
        <rFont val="Tms Rmn"/>
        <family val="0"/>
      </rPr>
      <t xml:space="preserve"> - continued</t>
    </r>
  </si>
  <si>
    <t>Prime Minister's Cyclone Relief Fund</t>
  </si>
  <si>
    <t xml:space="preserve">Bank Deposits </t>
  </si>
  <si>
    <t>National Pensions Fund</t>
  </si>
  <si>
    <t>Local Investments:-</t>
  </si>
  <si>
    <t xml:space="preserve">    Bank Deposits</t>
  </si>
  <si>
    <t xml:space="preserve">    Loans</t>
  </si>
  <si>
    <t>Foreign Investments</t>
  </si>
  <si>
    <t xml:space="preserve">TOTAL </t>
  </si>
  <si>
    <t>J. VALAYTHEN</t>
  </si>
  <si>
    <t>Government securities</t>
  </si>
  <si>
    <t>Loans</t>
  </si>
  <si>
    <t xml:space="preserve">The Mauritius Development Investment Trust Co. Ltd. </t>
  </si>
  <si>
    <t xml:space="preserve">Mauritius Educational Development Company Limited </t>
  </si>
  <si>
    <t>Airports of Mauritius Co. Ltd</t>
  </si>
  <si>
    <t xml:space="preserve">Mauritius Co-operative Livestock Marketing Federation </t>
  </si>
  <si>
    <t>Treasury Bills :-</t>
  </si>
  <si>
    <t xml:space="preserve">   Food Aid from Australia</t>
  </si>
  <si>
    <t>New Mauritius Hotels Ltd</t>
  </si>
  <si>
    <t xml:space="preserve"> Accountant-General</t>
  </si>
  <si>
    <t>Airports of Rodrigues Ltd</t>
  </si>
  <si>
    <t>Alma Investments Co. Ltd</t>
  </si>
  <si>
    <t xml:space="preserve">    Rodrigues subsidy</t>
  </si>
  <si>
    <t>Business Parks of Mauritius Ltd</t>
  </si>
  <si>
    <t xml:space="preserve">NPF </t>
  </si>
  <si>
    <t>LOAN</t>
  </si>
  <si>
    <t>Nominal</t>
  </si>
  <si>
    <t xml:space="preserve">    Shares (Listed)</t>
  </si>
  <si>
    <t xml:space="preserve">    Shares (Unlisted)</t>
  </si>
  <si>
    <t xml:space="preserve">    Shares (Mutual Funds)</t>
  </si>
  <si>
    <t>STATEMENT  F</t>
  </si>
  <si>
    <t>Multi Carrier (Mauritius) Ltd</t>
  </si>
  <si>
    <t>State Land Development Co. Ltd</t>
  </si>
  <si>
    <t>State Property Development Co. Ltd</t>
  </si>
  <si>
    <t>The Mauritius Post Ltd</t>
  </si>
  <si>
    <t>New Co-operative Bank Ltd</t>
  </si>
  <si>
    <t>Africa Export-Import Bank(N1)</t>
  </si>
  <si>
    <r>
      <t xml:space="preserve">African Development Bank </t>
    </r>
    <r>
      <rPr>
        <sz val="8"/>
        <rFont val="Tms Rmn"/>
        <family val="0"/>
      </rPr>
      <t>(N2)</t>
    </r>
  </si>
  <si>
    <r>
      <t xml:space="preserve">African Reinsurance Corporation </t>
    </r>
    <r>
      <rPr>
        <sz val="8"/>
        <rFont val="Tms Rmn"/>
        <family val="0"/>
      </rPr>
      <t>(N3)</t>
    </r>
  </si>
  <si>
    <r>
      <t xml:space="preserve">Stafford Mayer Company South Africa Limited </t>
    </r>
    <r>
      <rPr>
        <sz val="8"/>
        <rFont val="Tms Rmn"/>
        <family val="0"/>
      </rPr>
      <t>(N6)</t>
    </r>
  </si>
  <si>
    <r>
      <t xml:space="preserve">PTA Reinsurance Company(ZEP-RE)               </t>
    </r>
    <r>
      <rPr>
        <sz val="8"/>
        <rFont val="Tms Rmn"/>
        <family val="0"/>
      </rPr>
      <t>(</t>
    </r>
    <r>
      <rPr>
        <sz val="9"/>
        <rFont val="Tms Rmn"/>
        <family val="0"/>
      </rPr>
      <t>N5</t>
    </r>
    <r>
      <rPr>
        <sz val="8"/>
        <rFont val="Tms Rmn"/>
        <family val="0"/>
      </rPr>
      <t>)</t>
    </r>
  </si>
  <si>
    <r>
      <t>Eastern &amp; Southern African Trade &amp; Dev. Bank Ltd.</t>
    </r>
    <r>
      <rPr>
        <sz val="8"/>
        <rFont val="Tms Rmn"/>
        <family val="0"/>
      </rPr>
      <t>(N4)</t>
    </r>
  </si>
  <si>
    <t>Mauritius Telecom</t>
  </si>
  <si>
    <t>Capital Fund</t>
  </si>
  <si>
    <t>Mauritius Industrial Development Authority(MIDA)</t>
  </si>
  <si>
    <t>M I D A - Construction of Industrial Estates</t>
  </si>
  <si>
    <t>Statement of Investments as at 30 June, 2004</t>
  </si>
  <si>
    <t xml:space="preserve"> 30 June 2004</t>
  </si>
  <si>
    <t>28.4550/USD</t>
  </si>
  <si>
    <t>To finalise</t>
  </si>
  <si>
    <t>Market Value as at 30 June 2004</t>
  </si>
  <si>
    <t>Statement S</t>
  </si>
  <si>
    <t xml:space="preserve">    Price Equalisation Account - Cement</t>
  </si>
  <si>
    <t>N1 Represents value of US$ 600,000 as at 30.6.2004 @ MRU 28.4550/ USD.</t>
  </si>
  <si>
    <t>N2 Represents value of 12,040,000 units of account as at 30.6.2004 @ MRU 41.1692/ ADBUA.</t>
  </si>
  <si>
    <t>N3 Represents value of US$ 460,000 as at 30.6.2004 @ MRU 28.4550/ USD.</t>
  </si>
  <si>
    <t>N4 Represents value of UAPTA 2,610,000 as at 30.06.2004 @ MRU 41.1692/ ADBUA</t>
  </si>
  <si>
    <t>N5 Represents value of 100 shares @ USD 1364 each, as at 30.06.2004 @ MRU 28.4550/USD</t>
  </si>
  <si>
    <t>N6 Represents value of South African Rands 6 as at 30.6.2004 @ MRU 4.63/ ZAR.</t>
  </si>
  <si>
    <t xml:space="preserve">   @ 4.63</t>
  </si>
  <si>
    <t>Treasury Bills</t>
  </si>
  <si>
    <t xml:space="preserve">    Government Stocks and Bonds</t>
  </si>
  <si>
    <t xml:space="preserve">     Treasury Bills</t>
  </si>
  <si>
    <t xml:space="preserve">   Five Year Government of Mauritius Bonds</t>
  </si>
  <si>
    <t xml:space="preserve">   Government of Mauritius Treasury Bills</t>
  </si>
  <si>
    <t xml:space="preserve">   Bank of Mauritius Treasury Bills</t>
  </si>
  <si>
    <t xml:space="preserve"> 14 October, 2004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</si>
</sst>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\a\ \ #,##0.00"/>
    <numFmt numFmtId="179" formatCode="\a\ \ \ \ \ \ #,##0.00"/>
    <numFmt numFmtId="180" formatCode="\a\ \ \ \ \ \ \ #,##0.00"/>
    <numFmt numFmtId="181" formatCode="\b\ \ \ \ \ \ \ \ \ #,##0.00"/>
    <numFmt numFmtId="182" formatCode="\b\ \ \ \ #,##0.00"/>
    <numFmt numFmtId="183" formatCode="\a\ \ \ \ \ \ \ \ #,##0.00"/>
    <numFmt numFmtId="184" formatCode="\a\ \ \ \ \ \ \ \ \ #,##0.00"/>
    <numFmt numFmtId="185" formatCode="\b\ \ \ \ \ #,##0.00"/>
    <numFmt numFmtId="186" formatCode="\c\ \ \ \ \ \ \ \ \ \ \ \ \ \ \ #,##0.00"/>
    <numFmt numFmtId="187" formatCode="\c\ \ \ \ \ \ \ \ \ \ \ \ \ \ \ \ \ \ #,##0.00"/>
    <numFmt numFmtId="188" formatCode="\c\ \ \ \ \ \ \ \ \ \ \ \ \ \ \ \ \ \ \ \ #,##0.00"/>
    <numFmt numFmtId="189" formatCode="\a\ \ \ \ \ \ \ \ \ \ \ \ \ \ \ \ \ \ \ \ #,##0.00"/>
    <numFmt numFmtId="190" formatCode="\b\ \ \ \ \ \ \ \ #,##0.00"/>
    <numFmt numFmtId="191" formatCode="\c\ \ \ \ #,##0.00"/>
    <numFmt numFmtId="192" formatCode="\(\a\)\ \ \ \ \ \ \ \ \ \ \ \ \ \ \ \ \ \ \ \ #,##0.00"/>
    <numFmt numFmtId="193" formatCode="\(\b\)\ \ \ \ \ \ \ \ #,##0.00"/>
    <numFmt numFmtId="194" formatCode="\(\c\)\ \ \ \ #,##0.00"/>
    <numFmt numFmtId="195" formatCode="\(\a\)\ \ \ \ \ #,##0.00"/>
    <numFmt numFmtId="196" formatCode="\(\b\)\ \ \ #,##0.00"/>
    <numFmt numFmtId="197" formatCode="\(\b\)\ #,##0.00"/>
    <numFmt numFmtId="198" formatCode="\(\c\)\ \ \ #,##0.00"/>
    <numFmt numFmtId="199" formatCode="\(\c\)\ \ #,##0.00"/>
    <numFmt numFmtId="200" formatCode="\(\c\)\ #,##0.00"/>
    <numFmt numFmtId="201" formatCode="\(\b\)\ \ \ \ #,##0.00"/>
    <numFmt numFmtId="202" formatCode="\(\b\)\ \ \ \ \ #,##0.00"/>
    <numFmt numFmtId="203" formatCode="\(\a\)\ #,##0.00"/>
    <numFmt numFmtId="204" formatCode="\ \(\b\)\ \ \ \ \ #,##0.00"/>
    <numFmt numFmtId="205" formatCode="\ \ \(\b\)\ \ \ \ \ #,##0.00"/>
    <numFmt numFmtId="206" formatCode="\ \ \ \(\b\)\ \ \ \ \ #,##0.00"/>
    <numFmt numFmtId="207" formatCode="\ \ \ \(\b\)\ \ \ \ #,##0.00"/>
    <numFmt numFmtId="208" formatCode="\ \ \(\b\)\ \ \ \ #,##0.00"/>
    <numFmt numFmtId="209" formatCode="\(\c\)\ \ \ \ \ \ \ \ \ \ \ \ \ #,##0.00"/>
    <numFmt numFmtId="210" formatCode="\(\c\)\ \ \ \ \ \ \ \ \ \ \ \ \ \ \ \ \ #,##0.00"/>
    <numFmt numFmtId="211" formatCode="\(\a\)\ \ #,##0.00"/>
    <numFmt numFmtId="212" formatCode="\ \ \ \(\a\)\ \ #,##0.00"/>
    <numFmt numFmtId="213" formatCode="\ \ \(\a\)#,##0.00"/>
    <numFmt numFmtId="214" formatCode="\ \ \ \ \(\b\)\ \ \ #,##0.00"/>
    <numFmt numFmtId="215" formatCode="\ \ \(\a\)\ #,##0.00"/>
    <numFmt numFmtId="216" formatCode="\ \ \ \(\b\)\ \ #,##0.00"/>
    <numFmt numFmtId="217" formatCode="\ \ \(\b\)\ \ #,##0.00"/>
    <numFmt numFmtId="218" formatCode="\ \(\b\)\ \ #,##0.00"/>
    <numFmt numFmtId="219" formatCode="\ \(\b\)\ \ \ \ #,##0.00"/>
    <numFmt numFmtId="220" formatCode="\ \(\a\)\ #,##0.00"/>
    <numFmt numFmtId="221" formatCode="\ #,##0.00"/>
    <numFmt numFmtId="222" formatCode="#,##0.000"/>
    <numFmt numFmtId="223" formatCode="#,##0.0"/>
    <numFmt numFmtId="224" formatCode="0.0"/>
    <numFmt numFmtId="225" formatCode="0.000"/>
    <numFmt numFmtId="226" formatCode="#,##0.00000"/>
  </numFmts>
  <fonts count="10"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u val="single"/>
      <sz val="10"/>
      <name val="Tms Rmn"/>
      <family val="0"/>
    </font>
    <font>
      <b/>
      <i/>
      <sz val="12"/>
      <name val="Tms Rmn"/>
      <family val="0"/>
    </font>
    <font>
      <sz val="9"/>
      <name val="Tms Rmn"/>
      <family val="0"/>
    </font>
    <font>
      <b/>
      <i/>
      <sz val="11"/>
      <name val="Tms Rmn"/>
      <family val="0"/>
    </font>
    <font>
      <sz val="11"/>
      <name val="Tms Rmn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Continuous"/>
    </xf>
    <xf numFmtId="4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200" fontId="1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0" fillId="0" borderId="1" xfId="0" applyNumberForma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left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20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0" xfId="15" applyAlignment="1">
      <alignment/>
    </xf>
    <xf numFmtId="4" fontId="0" fillId="0" borderId="0" xfId="15" applyAlignment="1">
      <alignment horizontal="right"/>
    </xf>
    <xf numFmtId="4" fontId="0" fillId="0" borderId="0" xfId="15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4" fontId="0" fillId="0" borderId="9" xfId="0" applyNumberFormat="1" applyBorder="1" applyAlignment="1">
      <alignment horizontal="right"/>
    </xf>
    <xf numFmtId="4" fontId="3" fillId="3" borderId="19" xfId="0" applyNumberFormat="1" applyFont="1" applyFill="1" applyBorder="1" applyAlignment="1">
      <alignment horizontal="centerContinuous" vertical="center"/>
    </xf>
    <xf numFmtId="4" fontId="0" fillId="0" borderId="0" xfId="15" applyFont="1" applyAlignment="1">
      <alignment/>
    </xf>
    <xf numFmtId="226" fontId="0" fillId="0" borderId="0" xfId="0" applyNumberFormat="1" applyAlignment="1">
      <alignment horizontal="center"/>
    </xf>
    <xf numFmtId="226" fontId="0" fillId="0" borderId="15" xfId="0" applyNumberFormat="1" applyBorder="1" applyAlignment="1">
      <alignment horizontal="center"/>
    </xf>
    <xf numFmtId="226" fontId="0" fillId="2" borderId="0" xfId="0" applyNumberFormat="1" applyFill="1" applyAlignment="1">
      <alignment horizontal="center"/>
    </xf>
    <xf numFmtId="4" fontId="0" fillId="0" borderId="8" xfId="0" applyNumberFormat="1" applyBorder="1" applyAlignment="1">
      <alignment/>
    </xf>
    <xf numFmtId="226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8" fillId="4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 horizontal="centerContinuous"/>
    </xf>
    <xf numFmtId="4" fontId="1" fillId="2" borderId="1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2" borderId="3" xfId="0" applyNumberFormat="1" applyFont="1" applyFill="1" applyBorder="1" applyAlignment="1">
      <alignment horizontal="center" vertical="justify"/>
    </xf>
    <xf numFmtId="4" fontId="9" fillId="0" borderId="0" xfId="0" applyNumberFormat="1" applyFont="1" applyAlignment="1">
      <alignment horizontal="centerContinuous" vertical="center"/>
    </xf>
    <xf numFmtId="4" fontId="1" fillId="0" borderId="21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2" borderId="12" xfId="0" applyNumberFormat="1" applyFont="1" applyFill="1" applyBorder="1" applyAlignment="1">
      <alignment horizontal="center" vertical="justify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0"/>
  <sheetViews>
    <sheetView workbookViewId="0" topLeftCell="A11">
      <selection activeCell="C25" sqref="C25"/>
    </sheetView>
  </sheetViews>
  <sheetFormatPr defaultColWidth="9.00390625" defaultRowHeight="12.75"/>
  <cols>
    <col min="2" max="2" width="15.125" style="70" bestFit="1" customWidth="1"/>
    <col min="3" max="3" width="15.125" style="70" customWidth="1"/>
  </cols>
  <sheetData>
    <row r="1" ht="12.75">
      <c r="A1" t="s">
        <v>91</v>
      </c>
    </row>
    <row r="2" spans="1:3" ht="12.75">
      <c r="A2" t="s">
        <v>92</v>
      </c>
      <c r="B2" s="70" t="s">
        <v>93</v>
      </c>
      <c r="C2" s="79" t="s">
        <v>66</v>
      </c>
    </row>
    <row r="3" spans="2:3" ht="12.75">
      <c r="B3" s="70">
        <v>538755.12</v>
      </c>
      <c r="C3" s="70">
        <v>538755.12</v>
      </c>
    </row>
    <row r="4" spans="2:3" ht="12.75">
      <c r="B4" s="70">
        <v>5533129.59</v>
      </c>
      <c r="C4" s="70">
        <v>5533129.59</v>
      </c>
    </row>
    <row r="5" spans="2:3" ht="12.75">
      <c r="B5" s="70">
        <v>16889.2</v>
      </c>
      <c r="C5" s="70">
        <v>16889.2</v>
      </c>
    </row>
    <row r="6" spans="2:3" ht="12.75">
      <c r="B6" s="70">
        <v>658783.43</v>
      </c>
      <c r="C6" s="70">
        <v>658783.43</v>
      </c>
    </row>
    <row r="7" spans="2:3" ht="12.75">
      <c r="B7" s="70">
        <v>2796732.95</v>
      </c>
      <c r="C7" s="70">
        <v>2796732.95</v>
      </c>
    </row>
    <row r="8" spans="2:3" ht="12.75">
      <c r="B8" s="70">
        <v>736055.52</v>
      </c>
      <c r="C8" s="70">
        <v>736055.52</v>
      </c>
    </row>
    <row r="9" spans="2:3" ht="12.75">
      <c r="B9" s="70">
        <v>20483411.04</v>
      </c>
      <c r="C9" s="70">
        <v>20483411.04</v>
      </c>
    </row>
    <row r="10" spans="2:3" ht="12.75">
      <c r="B10" s="70">
        <v>30848723.39</v>
      </c>
      <c r="C10" s="70">
        <v>30848723.29</v>
      </c>
    </row>
    <row r="11" spans="2:3" ht="12.75">
      <c r="B11" s="70">
        <v>222533453.33</v>
      </c>
      <c r="C11" s="70">
        <v>222533453.33</v>
      </c>
    </row>
    <row r="12" spans="2:3" ht="12.75">
      <c r="B12" s="70">
        <v>63580987.9</v>
      </c>
      <c r="C12" s="70">
        <v>63580987.97</v>
      </c>
    </row>
    <row r="13" spans="2:3" ht="12.75">
      <c r="B13" s="70">
        <v>67943600.83</v>
      </c>
      <c r="C13" s="70">
        <v>67943600.83</v>
      </c>
    </row>
    <row r="14" spans="2:3" ht="12.75">
      <c r="B14" s="70">
        <v>136957021.03</v>
      </c>
      <c r="C14" s="70">
        <v>136957021.03</v>
      </c>
    </row>
    <row r="15" spans="2:3" ht="12.75">
      <c r="B15" s="70">
        <v>84000008</v>
      </c>
      <c r="C15" s="70">
        <v>84000008</v>
      </c>
    </row>
    <row r="16" spans="2:3" ht="12.75">
      <c r="B16" s="70">
        <v>150000004</v>
      </c>
      <c r="C16" s="70">
        <v>150000004</v>
      </c>
    </row>
    <row r="17" spans="2:3" ht="12.75">
      <c r="B17" s="70">
        <v>40000000</v>
      </c>
      <c r="C17" s="70">
        <v>40000000</v>
      </c>
    </row>
    <row r="18" spans="2:3" ht="12.75">
      <c r="B18" s="70">
        <v>525929350.86</v>
      </c>
      <c r="C18" s="70">
        <v>525929350.86</v>
      </c>
    </row>
    <row r="19" spans="2:3" ht="12.75">
      <c r="B19" s="70">
        <v>325000000</v>
      </c>
      <c r="C19" s="70">
        <v>325000000</v>
      </c>
    </row>
    <row r="20" spans="2:3" ht="12.75">
      <c r="B20" s="70">
        <f>SUM(B3:B19)</f>
        <v>1677556906.19</v>
      </c>
      <c r="C20" s="70">
        <f>SUM(C3:C19)</f>
        <v>1677556906.16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94"/>
  <sheetViews>
    <sheetView defaultGridColor="0" colorId="0" workbookViewId="0" topLeftCell="A1">
      <pane xSplit="1" ySplit="5" topLeftCell="B142" activePane="bottomRight" state="split"/>
      <selection pane="topLeft" activeCell="A1" sqref="A1"/>
      <selection pane="topRight" activeCell="B1" sqref="B1"/>
      <selection pane="bottomLeft" activeCell="A6" sqref="A6"/>
      <selection pane="bottomRight" activeCell="A147" sqref="A147"/>
    </sheetView>
  </sheetViews>
  <sheetFormatPr defaultColWidth="9.00390625" defaultRowHeight="21.75" customHeight="1"/>
  <cols>
    <col min="1" max="1" width="49.375" style="0" customWidth="1"/>
    <col min="2" max="2" width="16.50390625" style="0" customWidth="1"/>
    <col min="3" max="3" width="17.125" style="0" customWidth="1"/>
    <col min="4" max="4" width="20.50390625" style="5" customWidth="1"/>
    <col min="5" max="5" width="13.125" style="80" customWidth="1"/>
  </cols>
  <sheetData>
    <row r="1" ht="21.75" customHeight="1" thickBot="1" thickTop="1">
      <c r="D1" s="78" t="s">
        <v>97</v>
      </c>
    </row>
    <row r="2" spans="1:4" ht="21.75" customHeight="1" thickTop="1">
      <c r="A2" s="49" t="s">
        <v>113</v>
      </c>
      <c r="B2" s="7"/>
      <c r="C2" s="7"/>
      <c r="D2" s="90"/>
    </row>
    <row r="3" spans="1:4" ht="17.25" customHeight="1">
      <c r="A3" s="49"/>
      <c r="B3" s="7"/>
      <c r="C3" s="7"/>
      <c r="D3" s="90"/>
    </row>
    <row r="4" spans="1:5" s="67" customFormat="1" ht="17.25" customHeight="1">
      <c r="A4" s="64" t="s">
        <v>0</v>
      </c>
      <c r="B4" s="65" t="s">
        <v>1</v>
      </c>
      <c r="C4" s="66" t="s">
        <v>2</v>
      </c>
      <c r="D4" s="91" t="s">
        <v>3</v>
      </c>
      <c r="E4" s="81"/>
    </row>
    <row r="5" spans="1:4" ht="17.25" customHeight="1">
      <c r="A5" s="45"/>
      <c r="B5" s="46"/>
      <c r="C5" s="47" t="s">
        <v>4</v>
      </c>
      <c r="D5" s="92" t="s">
        <v>114</v>
      </c>
    </row>
    <row r="6" spans="1:4" ht="15" customHeight="1">
      <c r="A6" s="3"/>
      <c r="B6" s="22" t="s">
        <v>5</v>
      </c>
      <c r="C6" s="2" t="s">
        <v>5</v>
      </c>
      <c r="D6" s="93" t="s">
        <v>5</v>
      </c>
    </row>
    <row r="7" spans="1:4" ht="15" customHeight="1">
      <c r="A7" s="9" t="s">
        <v>6</v>
      </c>
      <c r="B7" s="22"/>
      <c r="C7" s="4"/>
      <c r="D7" s="8"/>
    </row>
    <row r="8" spans="1:3" ht="15" customHeight="1">
      <c r="A8" s="9" t="s">
        <v>8</v>
      </c>
      <c r="B8" s="19"/>
      <c r="C8" s="4"/>
    </row>
    <row r="9" spans="1:5" ht="15" customHeight="1">
      <c r="A9" s="3" t="s">
        <v>9</v>
      </c>
      <c r="B9" s="17">
        <v>10797763</v>
      </c>
      <c r="C9" s="4">
        <v>46366320</v>
      </c>
      <c r="D9" s="5">
        <f>4636632*20</f>
        <v>92732640</v>
      </c>
      <c r="E9" s="80" t="s">
        <v>7</v>
      </c>
    </row>
    <row r="10" spans="1:5" ht="15" customHeight="1">
      <c r="A10" s="50" t="s">
        <v>85</v>
      </c>
      <c r="B10" s="17">
        <v>0</v>
      </c>
      <c r="C10" s="4">
        <v>240</v>
      </c>
      <c r="D10" s="5">
        <f>24*49.4</f>
        <v>1185.6</v>
      </c>
      <c r="E10" s="80" t="s">
        <v>7</v>
      </c>
    </row>
    <row r="11" spans="1:5" ht="15" customHeight="1">
      <c r="A11" s="3" t="s">
        <v>79</v>
      </c>
      <c r="B11" s="17">
        <v>2</v>
      </c>
      <c r="C11" s="4">
        <v>4</v>
      </c>
      <c r="D11" s="5">
        <f>5.9*2</f>
        <v>11.8</v>
      </c>
      <c r="E11" s="80" t="s">
        <v>7</v>
      </c>
    </row>
    <row r="12" spans="1:5" ht="15" customHeight="1">
      <c r="A12" s="3" t="s">
        <v>10</v>
      </c>
      <c r="B12" s="17">
        <v>43258573.25</v>
      </c>
      <c r="C12" s="4">
        <v>15752615</v>
      </c>
      <c r="D12" s="5">
        <f>23.3*C12</f>
        <v>367035929.5</v>
      </c>
      <c r="E12" s="80" t="s">
        <v>7</v>
      </c>
    </row>
    <row r="13" spans="1:5" ht="15" customHeight="1">
      <c r="A13" s="50" t="s">
        <v>11</v>
      </c>
      <c r="B13" s="17">
        <v>0</v>
      </c>
      <c r="C13" s="4">
        <v>9600</v>
      </c>
      <c r="D13" s="5">
        <f>86.5*960</f>
        <v>83040</v>
      </c>
      <c r="E13" s="80" t="s">
        <v>7</v>
      </c>
    </row>
    <row r="14" spans="1:4" ht="15" customHeight="1">
      <c r="A14" s="48" t="s">
        <v>12</v>
      </c>
      <c r="B14" s="23">
        <f>SUM(B9:B13)</f>
        <v>54056338.25</v>
      </c>
      <c r="C14" s="11">
        <f>SUM(C9:C13)</f>
        <v>62128779</v>
      </c>
      <c r="D14" s="12">
        <f>SUM(D9:D13)</f>
        <v>459852806.9</v>
      </c>
    </row>
    <row r="15" spans="1:3" ht="15" customHeight="1">
      <c r="A15" s="51" t="s">
        <v>13</v>
      </c>
      <c r="B15" s="17"/>
      <c r="C15" s="4"/>
    </row>
    <row r="16" spans="1:5" ht="15" customHeight="1">
      <c r="A16" s="76" t="s">
        <v>103</v>
      </c>
      <c r="B16" s="17">
        <v>10776420</v>
      </c>
      <c r="C16" s="4">
        <f>B16</f>
        <v>10776420</v>
      </c>
      <c r="D16" s="5">
        <f>600000*28.455</f>
        <v>17073000</v>
      </c>
      <c r="E16" s="80" t="s">
        <v>115</v>
      </c>
    </row>
    <row r="17" spans="1:5" ht="15" customHeight="1">
      <c r="A17" s="50" t="s">
        <v>104</v>
      </c>
      <c r="B17" s="17">
        <v>495677168</v>
      </c>
      <c r="C17" s="4">
        <f>B17</f>
        <v>495677168</v>
      </c>
      <c r="D17" s="5">
        <f aca="true" t="shared" si="0" ref="D17:D26">C17</f>
        <v>495677168</v>
      </c>
      <c r="E17" s="80">
        <v>41.1692</v>
      </c>
    </row>
    <row r="18" spans="1:5" ht="15" customHeight="1">
      <c r="A18" s="50" t="s">
        <v>105</v>
      </c>
      <c r="B18" s="17">
        <v>13089300</v>
      </c>
      <c r="C18" s="4">
        <f>B18</f>
        <v>13089300</v>
      </c>
      <c r="D18" s="5">
        <f t="shared" si="0"/>
        <v>13089300</v>
      </c>
      <c r="E18" s="80" t="str">
        <f>E16</f>
        <v>28.4550/USD</v>
      </c>
    </row>
    <row r="19" spans="1:5" ht="15" customHeight="1">
      <c r="A19" s="50" t="s">
        <v>81</v>
      </c>
      <c r="B19" s="17">
        <v>132774970</v>
      </c>
      <c r="C19" s="4">
        <f>B19</f>
        <v>132774970</v>
      </c>
      <c r="D19" s="5">
        <f>B19</f>
        <v>132774970</v>
      </c>
      <c r="E19" s="80" t="s">
        <v>7</v>
      </c>
    </row>
    <row r="20" spans="1:4" ht="15" customHeight="1">
      <c r="A20" s="50" t="s">
        <v>87</v>
      </c>
      <c r="B20" s="17">
        <v>133977700</v>
      </c>
      <c r="C20" s="4">
        <f>B20</f>
        <v>133977700</v>
      </c>
      <c r="D20" s="5">
        <f>B20</f>
        <v>133977700</v>
      </c>
    </row>
    <row r="21" spans="1:5" ht="15" customHeight="1">
      <c r="A21" s="50" t="s">
        <v>14</v>
      </c>
      <c r="B21" s="17">
        <v>45518500</v>
      </c>
      <c r="C21" s="4">
        <v>97729750</v>
      </c>
      <c r="D21" s="5">
        <f t="shared" si="0"/>
        <v>97729750</v>
      </c>
      <c r="E21" s="80" t="s">
        <v>7</v>
      </c>
    </row>
    <row r="22" spans="1:4" ht="15" customHeight="1">
      <c r="A22" s="50" t="s">
        <v>88</v>
      </c>
      <c r="B22" s="17">
        <v>0</v>
      </c>
      <c r="C22" s="4">
        <v>160</v>
      </c>
      <c r="D22" s="5">
        <f>C22</f>
        <v>160</v>
      </c>
    </row>
    <row r="23" spans="1:5" ht="15" customHeight="1">
      <c r="A23" s="50" t="s">
        <v>90</v>
      </c>
      <c r="B23" s="17">
        <v>329999900</v>
      </c>
      <c r="C23" s="4">
        <f>B23</f>
        <v>329999900</v>
      </c>
      <c r="D23" s="5">
        <f>B23</f>
        <v>329999900</v>
      </c>
      <c r="E23" s="80" t="s">
        <v>7</v>
      </c>
    </row>
    <row r="24" spans="1:5" ht="15" customHeight="1">
      <c r="A24" s="50" t="s">
        <v>15</v>
      </c>
      <c r="B24" s="17">
        <v>600000</v>
      </c>
      <c r="C24" s="4">
        <v>3000000</v>
      </c>
      <c r="D24" s="5">
        <f t="shared" si="0"/>
        <v>3000000</v>
      </c>
      <c r="E24" s="80" t="s">
        <v>7</v>
      </c>
    </row>
    <row r="25" spans="1:5" ht="15" customHeight="1">
      <c r="A25" s="50" t="s">
        <v>16</v>
      </c>
      <c r="B25" s="17">
        <v>2052356</v>
      </c>
      <c r="C25" s="4">
        <f>3135630+34491930</f>
        <v>37627560</v>
      </c>
      <c r="D25" s="5">
        <f t="shared" si="0"/>
        <v>37627560</v>
      </c>
      <c r="E25" s="80" t="s">
        <v>116</v>
      </c>
    </row>
    <row r="26" spans="1:5" ht="15" customHeight="1">
      <c r="A26" s="50" t="s">
        <v>17</v>
      </c>
      <c r="B26" s="17">
        <v>81250000</v>
      </c>
      <c r="C26" s="4">
        <v>81250000</v>
      </c>
      <c r="D26" s="5">
        <f t="shared" si="0"/>
        <v>81250000</v>
      </c>
      <c r="E26" s="80" t="s">
        <v>7</v>
      </c>
    </row>
    <row r="27" spans="1:4" ht="15" customHeight="1">
      <c r="A27" s="50" t="s">
        <v>108</v>
      </c>
      <c r="B27" s="17">
        <v>63964157.4</v>
      </c>
      <c r="C27" s="4">
        <f>B27</f>
        <v>63964157.4</v>
      </c>
      <c r="D27" s="5">
        <f>41.1692*2610000</f>
        <v>107451611.99999999</v>
      </c>
    </row>
    <row r="28" spans="1:5" ht="15" customHeight="1">
      <c r="A28" s="50" t="s">
        <v>18</v>
      </c>
      <c r="B28" s="17">
        <v>1140000</v>
      </c>
      <c r="C28" s="4">
        <v>1140000</v>
      </c>
      <c r="D28" s="5">
        <f aca="true" t="shared" si="1" ref="D28:D45">C28</f>
        <v>1140000</v>
      </c>
      <c r="E28" s="80" t="s">
        <v>7</v>
      </c>
    </row>
    <row r="29" spans="1:5" ht="15" customHeight="1">
      <c r="A29" s="50" t="s">
        <v>19</v>
      </c>
      <c r="B29" s="17">
        <v>0</v>
      </c>
      <c r="C29" s="4">
        <v>840</v>
      </c>
      <c r="D29" s="5">
        <f t="shared" si="1"/>
        <v>840</v>
      </c>
      <c r="E29" s="80" t="s">
        <v>7</v>
      </c>
    </row>
    <row r="30" spans="1:4" ht="15" customHeight="1">
      <c r="A30" s="50" t="s">
        <v>20</v>
      </c>
      <c r="B30" s="17">
        <v>0</v>
      </c>
      <c r="C30" s="4">
        <v>16</v>
      </c>
      <c r="D30" s="5">
        <f t="shared" si="1"/>
        <v>16</v>
      </c>
    </row>
    <row r="31" spans="1:4" ht="15" customHeight="1">
      <c r="A31" s="50" t="s">
        <v>80</v>
      </c>
      <c r="B31" s="5">
        <v>16000000</v>
      </c>
      <c r="C31" s="18">
        <v>16000000</v>
      </c>
      <c r="D31" s="5">
        <f t="shared" si="1"/>
        <v>16000000</v>
      </c>
    </row>
    <row r="32" spans="1:5" ht="15" customHeight="1">
      <c r="A32" s="50" t="s">
        <v>21</v>
      </c>
      <c r="B32" s="17">
        <v>48000020</v>
      </c>
      <c r="C32" s="4">
        <v>60000040</v>
      </c>
      <c r="D32" s="5">
        <f t="shared" si="1"/>
        <v>60000040</v>
      </c>
      <c r="E32" s="80" t="s">
        <v>7</v>
      </c>
    </row>
    <row r="33" spans="1:5" ht="15" customHeight="1">
      <c r="A33" s="50" t="s">
        <v>22</v>
      </c>
      <c r="B33" s="5">
        <v>6493000</v>
      </c>
      <c r="C33" s="18">
        <v>6493000</v>
      </c>
      <c r="D33" s="5">
        <f t="shared" si="1"/>
        <v>6493000</v>
      </c>
      <c r="E33" s="80" t="s">
        <v>7</v>
      </c>
    </row>
    <row r="34" spans="1:4" ht="15" customHeight="1">
      <c r="A34" s="50" t="s">
        <v>109</v>
      </c>
      <c r="B34" s="18">
        <v>0</v>
      </c>
      <c r="C34" s="4">
        <v>65443677</v>
      </c>
      <c r="D34" s="5">
        <f>C34</f>
        <v>65443677</v>
      </c>
    </row>
    <row r="35" spans="1:4" ht="15" customHeight="1">
      <c r="A35" s="50" t="s">
        <v>98</v>
      </c>
      <c r="B35" s="18">
        <v>134000000</v>
      </c>
      <c r="C35" s="4">
        <f>B35</f>
        <v>134000000</v>
      </c>
      <c r="D35" s="5">
        <f>C35</f>
        <v>134000000</v>
      </c>
    </row>
    <row r="36" spans="1:4" ht="15" customHeight="1">
      <c r="A36" s="50" t="s">
        <v>102</v>
      </c>
      <c r="B36" s="18">
        <v>100000000</v>
      </c>
      <c r="C36" s="4">
        <v>100000000</v>
      </c>
      <c r="D36" s="5">
        <v>100000000</v>
      </c>
    </row>
    <row r="37" spans="1:5" ht="15" customHeight="1">
      <c r="A37" s="50" t="s">
        <v>23</v>
      </c>
      <c r="B37" s="17">
        <v>28858</v>
      </c>
      <c r="C37" s="4">
        <v>577200</v>
      </c>
      <c r="D37" s="5">
        <f t="shared" si="1"/>
        <v>577200</v>
      </c>
      <c r="E37" s="80" t="s">
        <v>7</v>
      </c>
    </row>
    <row r="38" spans="1:5" ht="15" customHeight="1">
      <c r="A38" s="50" t="s">
        <v>107</v>
      </c>
      <c r="B38" s="17">
        <v>3783716.14</v>
      </c>
      <c r="C38" s="4">
        <f>100*1364*28.455</f>
        <v>3881262</v>
      </c>
      <c r="D38" s="5">
        <f>C38</f>
        <v>3881262</v>
      </c>
      <c r="E38" s="80" t="s">
        <v>7</v>
      </c>
    </row>
    <row r="39" spans="1:5" ht="15" customHeight="1">
      <c r="A39" s="50" t="s">
        <v>106</v>
      </c>
      <c r="B39" s="17">
        <v>0</v>
      </c>
      <c r="C39" s="4">
        <f>6*4.63</f>
        <v>27.78</v>
      </c>
      <c r="D39" s="5">
        <f t="shared" si="1"/>
        <v>27.78</v>
      </c>
      <c r="E39" s="80" t="s">
        <v>126</v>
      </c>
    </row>
    <row r="40" spans="1:4" ht="15" customHeight="1">
      <c r="A40" s="50" t="s">
        <v>99</v>
      </c>
      <c r="B40" s="17">
        <v>160024900</v>
      </c>
      <c r="C40" s="4">
        <v>160024900</v>
      </c>
      <c r="D40" s="5">
        <v>160024900</v>
      </c>
    </row>
    <row r="41" spans="1:4" ht="15" customHeight="1">
      <c r="A41" s="50" t="s">
        <v>100</v>
      </c>
      <c r="B41" s="18">
        <v>0</v>
      </c>
      <c r="C41" s="4">
        <v>663000000</v>
      </c>
      <c r="D41" s="5">
        <f>C41</f>
        <v>663000000</v>
      </c>
    </row>
    <row r="42" spans="1:4" ht="15" customHeight="1">
      <c r="A42" s="50" t="s">
        <v>101</v>
      </c>
      <c r="B42" s="18">
        <v>225024900</v>
      </c>
      <c r="C42" s="4">
        <f>B42</f>
        <v>225024900</v>
      </c>
      <c r="D42" s="5">
        <f>B42</f>
        <v>225024900</v>
      </c>
    </row>
    <row r="43" spans="1:5" ht="15" customHeight="1">
      <c r="A43" s="50" t="s">
        <v>24</v>
      </c>
      <c r="B43" s="17">
        <v>85000000</v>
      </c>
      <c r="C43" s="4">
        <v>85000000</v>
      </c>
      <c r="D43" s="5">
        <f t="shared" si="1"/>
        <v>85000000</v>
      </c>
      <c r="E43" s="80" t="s">
        <v>7</v>
      </c>
    </row>
    <row r="44" spans="1:5" ht="15" customHeight="1">
      <c r="A44" s="50" t="s">
        <v>25</v>
      </c>
      <c r="B44" s="18">
        <v>32800000</v>
      </c>
      <c r="C44" s="18">
        <v>32800000</v>
      </c>
      <c r="D44" s="5">
        <f t="shared" si="1"/>
        <v>32800000</v>
      </c>
      <c r="E44" s="80" t="s">
        <v>7</v>
      </c>
    </row>
    <row r="45" spans="1:5" s="44" customFormat="1" ht="15" customHeight="1">
      <c r="A45" s="50" t="s">
        <v>26</v>
      </c>
      <c r="B45" s="17">
        <v>48</v>
      </c>
      <c r="C45" s="4">
        <v>48</v>
      </c>
      <c r="D45" s="5">
        <f t="shared" si="1"/>
        <v>48</v>
      </c>
      <c r="E45" s="82" t="s">
        <v>7</v>
      </c>
    </row>
    <row r="46" spans="1:4" ht="15" customHeight="1">
      <c r="A46" s="48" t="s">
        <v>12</v>
      </c>
      <c r="B46" s="23">
        <f>SUM(B16:B45)</f>
        <v>2121975913.5400002</v>
      </c>
      <c r="C46" s="23">
        <f>SUM(C16:C45)</f>
        <v>2953252996.1800003</v>
      </c>
      <c r="D46" s="35">
        <f>SUM(D16:D45)</f>
        <v>3003037030.7799997</v>
      </c>
    </row>
    <row r="47" spans="1:4" ht="15" customHeight="1">
      <c r="A47" s="57" t="s">
        <v>27</v>
      </c>
      <c r="B47" s="16">
        <f>SUM(B14,B46)</f>
        <v>2176032251.79</v>
      </c>
      <c r="C47" s="14">
        <f>SUM(C14,C46)</f>
        <v>3015381775.1800003</v>
      </c>
      <c r="D47" s="15">
        <f>SUM(D14,D46)</f>
        <v>3462889837.68</v>
      </c>
    </row>
    <row r="48" spans="1:4" ht="24" customHeight="1">
      <c r="A48" s="41" t="s">
        <v>0</v>
      </c>
      <c r="B48" s="43"/>
      <c r="C48" s="42" t="s">
        <v>28</v>
      </c>
      <c r="D48" s="94" t="s">
        <v>117</v>
      </c>
    </row>
    <row r="49" spans="1:4" ht="19.5" customHeight="1">
      <c r="A49" s="52" t="s">
        <v>29</v>
      </c>
      <c r="C49" s="31" t="s">
        <v>5</v>
      </c>
      <c r="D49" s="32" t="s">
        <v>5</v>
      </c>
    </row>
    <row r="50" spans="1:5" ht="19.5" customHeight="1">
      <c r="A50" s="53" t="s">
        <v>82</v>
      </c>
      <c r="C50" s="18">
        <v>450000</v>
      </c>
      <c r="D50" s="5">
        <f aca="true" t="shared" si="2" ref="D50:D58">C50</f>
        <v>450000</v>
      </c>
      <c r="E50" s="80" t="s">
        <v>7</v>
      </c>
    </row>
    <row r="51" spans="1:4" ht="19.5" customHeight="1">
      <c r="A51" s="53" t="s">
        <v>111</v>
      </c>
      <c r="C51" s="18">
        <v>36000000</v>
      </c>
      <c r="D51" s="5">
        <f t="shared" si="2"/>
        <v>36000000</v>
      </c>
    </row>
    <row r="52" spans="1:5" ht="19.5" customHeight="1">
      <c r="A52" s="53" t="s">
        <v>30</v>
      </c>
      <c r="C52" s="18">
        <v>975000</v>
      </c>
      <c r="D52" s="5">
        <f t="shared" si="2"/>
        <v>975000</v>
      </c>
      <c r="E52" s="80" t="s">
        <v>7</v>
      </c>
    </row>
    <row r="53" spans="1:5" ht="19.5" customHeight="1">
      <c r="A53" s="53" t="s">
        <v>31</v>
      </c>
      <c r="C53" s="18">
        <v>172828731.96</v>
      </c>
      <c r="D53" s="5">
        <f t="shared" si="2"/>
        <v>172828731.96</v>
      </c>
      <c r="E53" s="80" t="s">
        <v>7</v>
      </c>
    </row>
    <row r="54" spans="1:5" ht="19.5" customHeight="1">
      <c r="A54" s="53" t="s">
        <v>32</v>
      </c>
      <c r="C54" s="18">
        <v>130000000</v>
      </c>
      <c r="D54" s="5">
        <f t="shared" si="2"/>
        <v>130000000</v>
      </c>
      <c r="E54" s="80" t="s">
        <v>7</v>
      </c>
    </row>
    <row r="55" spans="1:5" ht="19.5" customHeight="1">
      <c r="A55" s="53" t="s">
        <v>33</v>
      </c>
      <c r="C55" s="18">
        <v>50000000</v>
      </c>
      <c r="D55" s="5">
        <f t="shared" si="2"/>
        <v>50000000</v>
      </c>
      <c r="E55" s="80" t="s">
        <v>7</v>
      </c>
    </row>
    <row r="56" spans="1:5" ht="19.5" customHeight="1">
      <c r="A56" s="53" t="s">
        <v>34</v>
      </c>
      <c r="C56" s="18">
        <v>80000</v>
      </c>
      <c r="D56" s="5">
        <f t="shared" si="2"/>
        <v>80000</v>
      </c>
      <c r="E56" s="80" t="s">
        <v>7</v>
      </c>
    </row>
    <row r="57" spans="1:5" ht="19.5" customHeight="1">
      <c r="A57" s="53" t="s">
        <v>35</v>
      </c>
      <c r="C57" s="18">
        <v>77700000</v>
      </c>
      <c r="D57" s="5">
        <f t="shared" si="2"/>
        <v>77700000</v>
      </c>
      <c r="E57" s="80" t="s">
        <v>7</v>
      </c>
    </row>
    <row r="58" spans="1:5" ht="19.5" customHeight="1">
      <c r="A58" s="53" t="s">
        <v>36</v>
      </c>
      <c r="C58" s="18">
        <v>400000</v>
      </c>
      <c r="D58" s="5">
        <f t="shared" si="2"/>
        <v>400000</v>
      </c>
      <c r="E58" s="80" t="s">
        <v>7</v>
      </c>
    </row>
    <row r="59" spans="1:4" ht="19.5" customHeight="1">
      <c r="A59" s="33"/>
      <c r="B59" s="58" t="s">
        <v>37</v>
      </c>
      <c r="C59" s="23">
        <f>SUM(C50:C58)</f>
        <v>468433731.96000004</v>
      </c>
      <c r="D59" s="30">
        <f>SUM(D50:D58)</f>
        <v>468433731.96000004</v>
      </c>
    </row>
    <row r="60" spans="1:4" ht="19.5" customHeight="1">
      <c r="A60" s="33"/>
      <c r="B60" s="58"/>
      <c r="C60" s="17"/>
      <c r="D60" s="8"/>
    </row>
    <row r="61" spans="1:3" ht="19.5" customHeight="1">
      <c r="A61" s="54" t="s">
        <v>38</v>
      </c>
      <c r="C61" s="18"/>
    </row>
    <row r="62" spans="1:5" ht="19.5" customHeight="1">
      <c r="A62" s="53" t="s">
        <v>39</v>
      </c>
      <c r="C62" s="18">
        <v>670856197.08</v>
      </c>
      <c r="D62" s="34">
        <v>670856197.08</v>
      </c>
      <c r="E62" s="80" t="s">
        <v>7</v>
      </c>
    </row>
    <row r="63" spans="1:5" ht="19.5" customHeight="1">
      <c r="A63" s="53" t="s">
        <v>40</v>
      </c>
      <c r="C63" s="18">
        <v>892568768.68</v>
      </c>
      <c r="D63" s="34">
        <v>892568768.68</v>
      </c>
      <c r="E63" s="80" t="s">
        <v>7</v>
      </c>
    </row>
    <row r="64" spans="1:5" ht="19.5" customHeight="1">
      <c r="A64" s="53" t="s">
        <v>21</v>
      </c>
      <c r="C64" s="18">
        <v>56430614</v>
      </c>
      <c r="D64" s="34">
        <v>56430614</v>
      </c>
      <c r="E64" s="80" t="s">
        <v>7</v>
      </c>
    </row>
    <row r="65" spans="1:5" ht="19.5" customHeight="1">
      <c r="A65" s="53" t="s">
        <v>112</v>
      </c>
      <c r="C65" s="18">
        <v>63808571.47</v>
      </c>
      <c r="D65" s="34">
        <v>63808571.47</v>
      </c>
      <c r="E65" s="80" t="s">
        <v>7</v>
      </c>
    </row>
    <row r="66" spans="1:5" ht="19.5" customHeight="1">
      <c r="A66" s="53" t="s">
        <v>41</v>
      </c>
      <c r="C66" s="18">
        <v>21144217.79</v>
      </c>
      <c r="D66" s="34">
        <v>21144217.79</v>
      </c>
      <c r="E66" s="80" t="s">
        <v>7</v>
      </c>
    </row>
    <row r="67" spans="1:4" ht="19.5" customHeight="1">
      <c r="A67" s="33"/>
      <c r="B67" s="59" t="s">
        <v>42</v>
      </c>
      <c r="C67" s="23">
        <f>SUM(C62:C66)</f>
        <v>1704808369.02</v>
      </c>
      <c r="D67" s="35">
        <f>SUM(D62:D66)</f>
        <v>1704808369.02</v>
      </c>
    </row>
    <row r="68" spans="1:4" ht="19.5" customHeight="1">
      <c r="A68" s="33"/>
      <c r="B68" s="59"/>
      <c r="C68" s="17"/>
      <c r="D68" s="13"/>
    </row>
    <row r="69" spans="1:4" ht="19.5" customHeight="1">
      <c r="A69" s="9" t="s">
        <v>43</v>
      </c>
      <c r="B69" s="10"/>
      <c r="C69" s="31"/>
      <c r="D69" s="32"/>
    </row>
    <row r="70" spans="1:3" ht="19.5" customHeight="1">
      <c r="A70" s="9" t="s">
        <v>44</v>
      </c>
      <c r="B70" s="10"/>
      <c r="C70" s="18"/>
    </row>
    <row r="71" spans="1:3" ht="19.5" customHeight="1">
      <c r="A71" s="21" t="s">
        <v>45</v>
      </c>
      <c r="B71" s="10"/>
      <c r="C71" s="18"/>
    </row>
    <row r="72" spans="1:4" ht="19.5" customHeight="1">
      <c r="A72" s="20" t="s">
        <v>17</v>
      </c>
      <c r="B72" s="10"/>
      <c r="C72" s="18">
        <v>523000000</v>
      </c>
      <c r="D72" s="5">
        <f>C72</f>
        <v>523000000</v>
      </c>
    </row>
    <row r="73" spans="1:4" ht="19.5" customHeight="1">
      <c r="A73" s="20" t="s">
        <v>46</v>
      </c>
      <c r="B73" s="10"/>
      <c r="C73" s="18">
        <v>1266030.36</v>
      </c>
      <c r="D73" s="8">
        <f>C73</f>
        <v>1266030.36</v>
      </c>
    </row>
    <row r="74" spans="1:4" ht="19.5" customHeight="1">
      <c r="A74" s="21" t="s">
        <v>110</v>
      </c>
      <c r="B74" s="10"/>
      <c r="C74" s="55">
        <v>1280475000</v>
      </c>
      <c r="D74" s="56">
        <f>C74</f>
        <v>1280475000</v>
      </c>
    </row>
    <row r="75" spans="1:4" ht="19.5" customHeight="1" thickBot="1">
      <c r="A75" s="20"/>
      <c r="B75" s="10" t="s">
        <v>47</v>
      </c>
      <c r="C75" s="38">
        <f>SUM(C72:C74)</f>
        <v>1804741030.3600001</v>
      </c>
      <c r="D75" s="68">
        <f>SUM(D72:D74)</f>
        <v>1804741030.3600001</v>
      </c>
    </row>
    <row r="76" spans="1:3" ht="19.5" customHeight="1" thickTop="1">
      <c r="A76" s="21" t="s">
        <v>48</v>
      </c>
      <c r="B76" s="10"/>
      <c r="C76" s="18"/>
    </row>
    <row r="77" spans="1:5" ht="19.5" customHeight="1">
      <c r="A77" s="20" t="s">
        <v>49</v>
      </c>
      <c r="B77" s="10"/>
      <c r="C77" s="18">
        <v>873036500</v>
      </c>
      <c r="D77" s="5">
        <v>934427335.35</v>
      </c>
      <c r="E77" s="80" t="s">
        <v>118</v>
      </c>
    </row>
    <row r="78" spans="1:4" ht="19.5" customHeight="1">
      <c r="A78" s="20" t="s">
        <v>130</v>
      </c>
      <c r="B78" s="10"/>
      <c r="C78" s="18">
        <v>31100000</v>
      </c>
      <c r="D78" s="5">
        <v>31455473</v>
      </c>
    </row>
    <row r="79" spans="1:4" ht="19.5" customHeight="1">
      <c r="A79" s="20" t="s">
        <v>131</v>
      </c>
      <c r="B79" s="10"/>
      <c r="C79" s="18">
        <v>592600000</v>
      </c>
      <c r="D79" s="5">
        <v>567505398</v>
      </c>
    </row>
    <row r="80" spans="1:5" ht="19.5" customHeight="1">
      <c r="A80" s="20" t="s">
        <v>132</v>
      </c>
      <c r="B80" s="10"/>
      <c r="C80" s="18">
        <v>572700000</v>
      </c>
      <c r="D80" s="5">
        <v>531472127</v>
      </c>
      <c r="E80" s="80" t="s">
        <v>118</v>
      </c>
    </row>
    <row r="81" spans="1:5" ht="19.5" customHeight="1">
      <c r="A81" s="74" t="s">
        <v>50</v>
      </c>
      <c r="B81" s="10"/>
      <c r="C81" s="73" t="s">
        <v>7</v>
      </c>
      <c r="D81" s="5">
        <v>557412205.81</v>
      </c>
      <c r="E81" s="80" t="s">
        <v>118</v>
      </c>
    </row>
    <row r="82" spans="1:4" ht="21" customHeight="1">
      <c r="A82" s="75"/>
      <c r="B82" s="14" t="s">
        <v>47</v>
      </c>
      <c r="C82" s="83">
        <f>SUM(C77:C81)</f>
        <v>2069436500</v>
      </c>
      <c r="D82" s="30">
        <f>SUM(D77:D81)</f>
        <v>2622272539.16</v>
      </c>
    </row>
    <row r="83" spans="1:4" ht="26.25" customHeight="1">
      <c r="A83" s="41" t="s">
        <v>0</v>
      </c>
      <c r="B83" s="43"/>
      <c r="C83" s="42" t="s">
        <v>28</v>
      </c>
      <c r="D83" s="94" t="s">
        <v>117</v>
      </c>
    </row>
    <row r="84" spans="1:4" ht="21" customHeight="1">
      <c r="A84" s="9" t="s">
        <v>43</v>
      </c>
      <c r="B84" s="60"/>
      <c r="C84" s="31" t="s">
        <v>5</v>
      </c>
      <c r="D84" s="32" t="s">
        <v>5</v>
      </c>
    </row>
    <row r="85" spans="1:3" ht="21" customHeight="1">
      <c r="A85" s="9" t="s">
        <v>51</v>
      </c>
      <c r="B85" s="10"/>
      <c r="C85" s="18"/>
    </row>
    <row r="86" spans="1:3" ht="21" customHeight="1">
      <c r="A86" s="21" t="s">
        <v>52</v>
      </c>
      <c r="B86" s="10"/>
      <c r="C86" s="18"/>
    </row>
    <row r="87" spans="1:3" ht="21" customHeight="1">
      <c r="A87" s="20" t="s">
        <v>53</v>
      </c>
      <c r="B87" s="10"/>
      <c r="C87" s="18"/>
    </row>
    <row r="88" spans="1:4" ht="21" customHeight="1">
      <c r="A88" s="3" t="s">
        <v>54</v>
      </c>
      <c r="B88" s="10"/>
      <c r="C88" s="18">
        <v>45854807.41</v>
      </c>
      <c r="D88" s="5">
        <f aca="true" t="shared" si="3" ref="D88:D93">C88</f>
        <v>45854807.41</v>
      </c>
    </row>
    <row r="89" spans="1:4" ht="21" customHeight="1">
      <c r="A89" s="3" t="s">
        <v>89</v>
      </c>
      <c r="B89" s="10"/>
      <c r="C89" s="18">
        <v>31401589.34</v>
      </c>
      <c r="D89" s="5">
        <f>C89</f>
        <v>31401589.34</v>
      </c>
    </row>
    <row r="90" spans="1:4" ht="21" customHeight="1">
      <c r="A90" s="3" t="s">
        <v>55</v>
      </c>
      <c r="B90" s="10"/>
      <c r="C90" s="18">
        <v>866468.58</v>
      </c>
      <c r="D90" s="5">
        <f>C90</f>
        <v>866468.58</v>
      </c>
    </row>
    <row r="91" spans="1:4" ht="21" customHeight="1">
      <c r="A91" s="3" t="s">
        <v>56</v>
      </c>
      <c r="B91" s="10"/>
      <c r="C91" s="18">
        <v>23278454.92</v>
      </c>
      <c r="D91" s="5">
        <f t="shared" si="3"/>
        <v>23278454.92</v>
      </c>
    </row>
    <row r="92" spans="1:4" ht="21" customHeight="1">
      <c r="A92" s="28" t="s">
        <v>119</v>
      </c>
      <c r="B92" s="10"/>
      <c r="C92" s="18">
        <v>13634199.93</v>
      </c>
      <c r="D92" s="5">
        <f>C92</f>
        <v>13634199.93</v>
      </c>
    </row>
    <row r="93" spans="1:4" ht="21" customHeight="1">
      <c r="A93" s="28" t="s">
        <v>7</v>
      </c>
      <c r="B93" s="10"/>
      <c r="C93" s="18" t="s">
        <v>7</v>
      </c>
      <c r="D93" s="5" t="str">
        <f t="shared" si="3"/>
        <v> </v>
      </c>
    </row>
    <row r="94" spans="1:4" ht="21" customHeight="1">
      <c r="A94" s="3" t="s">
        <v>7</v>
      </c>
      <c r="B94" s="10"/>
      <c r="C94" s="18" t="s">
        <v>7</v>
      </c>
      <c r="D94" s="5" t="s">
        <v>7</v>
      </c>
    </row>
    <row r="95" spans="1:3" ht="21" customHeight="1">
      <c r="A95" s="3" t="s">
        <v>83</v>
      </c>
      <c r="B95" s="10"/>
      <c r="C95" s="18"/>
    </row>
    <row r="96" spans="1:4" ht="21" customHeight="1">
      <c r="A96" s="3" t="s">
        <v>84</v>
      </c>
      <c r="B96" s="10"/>
      <c r="C96" s="18">
        <v>28810102</v>
      </c>
      <c r="D96" s="5">
        <f>C96</f>
        <v>28810102</v>
      </c>
    </row>
    <row r="97" spans="1:4" ht="21" customHeight="1" thickBot="1">
      <c r="A97" s="24"/>
      <c r="B97" s="48" t="s">
        <v>47</v>
      </c>
      <c r="C97" s="25">
        <f>SUM(C88:C96)</f>
        <v>143845622.18</v>
      </c>
      <c r="D97" s="26">
        <f>SUM(D88:D96)</f>
        <v>143845622.18</v>
      </c>
    </row>
    <row r="98" spans="1:3" ht="21" customHeight="1" thickTop="1">
      <c r="A98" s="21" t="s">
        <v>57</v>
      </c>
      <c r="B98" s="10"/>
      <c r="C98" s="18"/>
    </row>
    <row r="99" spans="1:4" ht="21" customHeight="1" thickBot="1">
      <c r="A99" s="20" t="s">
        <v>58</v>
      </c>
      <c r="B99" s="10"/>
      <c r="C99" s="38">
        <v>420174.44</v>
      </c>
      <c r="D99" s="39">
        <f>C99</f>
        <v>420174.44</v>
      </c>
    </row>
    <row r="100" spans="1:3" ht="21" customHeight="1" thickTop="1">
      <c r="A100" s="20"/>
      <c r="B100" s="10"/>
      <c r="C100" s="18"/>
    </row>
    <row r="101" spans="1:3" ht="21" customHeight="1">
      <c r="A101" s="21" t="s">
        <v>59</v>
      </c>
      <c r="B101" s="10"/>
      <c r="C101" s="18"/>
    </row>
    <row r="102" spans="1:4" ht="21" customHeight="1" thickBot="1">
      <c r="A102" s="20" t="s">
        <v>60</v>
      </c>
      <c r="B102" s="10"/>
      <c r="C102" s="38">
        <v>4262088.06</v>
      </c>
      <c r="D102" s="39">
        <f>C102</f>
        <v>4262088.06</v>
      </c>
    </row>
    <row r="103" spans="1:3" ht="21" customHeight="1" thickTop="1">
      <c r="A103" s="21" t="s">
        <v>61</v>
      </c>
      <c r="B103" s="10"/>
      <c r="C103" s="18"/>
    </row>
    <row r="104" spans="1:4" ht="21" customHeight="1" thickBot="1">
      <c r="A104" s="20" t="s">
        <v>60</v>
      </c>
      <c r="B104" s="10"/>
      <c r="C104" s="38">
        <v>18537209.82</v>
      </c>
      <c r="D104" s="39">
        <f>C104</f>
        <v>18537209.82</v>
      </c>
    </row>
    <row r="105" spans="1:3" ht="21" customHeight="1" thickTop="1">
      <c r="A105" s="20"/>
      <c r="B105" s="10"/>
      <c r="C105" s="18"/>
    </row>
    <row r="106" spans="1:3" ht="21" customHeight="1">
      <c r="A106" s="21" t="s">
        <v>62</v>
      </c>
      <c r="B106" s="36"/>
      <c r="C106" s="18"/>
    </row>
    <row r="107" spans="1:5" ht="21" customHeight="1" thickBot="1">
      <c r="A107" s="20" t="s">
        <v>58</v>
      </c>
      <c r="B107" s="36"/>
      <c r="C107" s="38">
        <v>6880000</v>
      </c>
      <c r="D107" s="39">
        <f>C107</f>
        <v>6880000</v>
      </c>
      <c r="E107" s="80" t="s">
        <v>7</v>
      </c>
    </row>
    <row r="108" spans="1:3" ht="21" customHeight="1" thickTop="1">
      <c r="A108" s="21" t="s">
        <v>63</v>
      </c>
      <c r="B108" s="36"/>
      <c r="C108" s="18"/>
    </row>
    <row r="109" spans="1:4" ht="21" customHeight="1">
      <c r="A109" s="20" t="s">
        <v>60</v>
      </c>
      <c r="B109" s="36"/>
      <c r="C109" s="18">
        <v>17800000</v>
      </c>
      <c r="D109" s="5">
        <f>C109</f>
        <v>17800000</v>
      </c>
    </row>
    <row r="110" spans="1:4" ht="21" customHeight="1">
      <c r="A110" s="20" t="s">
        <v>127</v>
      </c>
      <c r="B110" s="36"/>
      <c r="C110" s="18">
        <v>35560844</v>
      </c>
      <c r="D110" s="5">
        <f>C110</f>
        <v>35560844</v>
      </c>
    </row>
    <row r="111" spans="1:3" ht="21" customHeight="1">
      <c r="A111" s="20" t="s">
        <v>64</v>
      </c>
      <c r="B111" s="36"/>
      <c r="C111" s="18"/>
    </row>
    <row r="112" spans="1:5" ht="21" customHeight="1">
      <c r="A112" s="20" t="s">
        <v>65</v>
      </c>
      <c r="B112" s="36"/>
      <c r="C112" s="18">
        <v>12632975</v>
      </c>
      <c r="D112" s="5">
        <f>C112</f>
        <v>12632975</v>
      </c>
      <c r="E112" s="80" t="s">
        <v>7</v>
      </c>
    </row>
    <row r="113" spans="1:4" ht="27" customHeight="1">
      <c r="A113" s="75"/>
      <c r="B113" s="29" t="s">
        <v>47</v>
      </c>
      <c r="C113" s="83">
        <f>SUM(C109:C112)</f>
        <v>65993819</v>
      </c>
      <c r="D113" s="30">
        <f>SUM(D109:D112)</f>
        <v>65993819</v>
      </c>
    </row>
    <row r="114" spans="1:5" s="33" customFormat="1" ht="31.5" customHeight="1">
      <c r="A114" s="85"/>
      <c r="B114" s="86"/>
      <c r="C114" s="87"/>
      <c r="D114" s="87"/>
      <c r="E114" s="84"/>
    </row>
    <row r="115" spans="1:4" ht="25.5">
      <c r="A115" s="41" t="s">
        <v>0</v>
      </c>
      <c r="B115" s="42" t="s">
        <v>66</v>
      </c>
      <c r="C115" s="42" t="s">
        <v>28</v>
      </c>
      <c r="D115" s="99" t="s">
        <v>117</v>
      </c>
    </row>
    <row r="116" spans="1:4" ht="21.75" customHeight="1">
      <c r="A116" s="9" t="s">
        <v>43</v>
      </c>
      <c r="B116" s="31" t="s">
        <v>5</v>
      </c>
      <c r="C116" s="31" t="s">
        <v>5</v>
      </c>
      <c r="D116" s="96" t="s">
        <v>5</v>
      </c>
    </row>
    <row r="117" spans="1:4" ht="21.75" customHeight="1">
      <c r="A117" s="9" t="s">
        <v>67</v>
      </c>
      <c r="B117" s="17"/>
      <c r="C117" s="18"/>
      <c r="D117" s="34"/>
    </row>
    <row r="118" spans="1:4" ht="21.75" customHeight="1">
      <c r="A118" s="21" t="s">
        <v>68</v>
      </c>
      <c r="B118" s="17"/>
      <c r="C118" s="18"/>
      <c r="D118" s="34"/>
    </row>
    <row r="119" spans="1:4" ht="19.5" customHeight="1">
      <c r="A119" s="74" t="s">
        <v>69</v>
      </c>
      <c r="B119" s="17">
        <v>3638327.05</v>
      </c>
      <c r="C119" s="18">
        <f>B119</f>
        <v>3638327.05</v>
      </c>
      <c r="D119" s="34"/>
    </row>
    <row r="120" spans="1:4" ht="19.5" customHeight="1" thickBot="1">
      <c r="A120" s="37"/>
      <c r="B120" s="77">
        <f>SUM(B119:B119)</f>
        <v>3638327.05</v>
      </c>
      <c r="C120" s="25">
        <f>SUM(C119:C119)</f>
        <v>3638327.05</v>
      </c>
      <c r="D120" s="88"/>
    </row>
    <row r="121" spans="1:4" ht="19.5" customHeight="1" thickTop="1">
      <c r="A121" s="21" t="s">
        <v>7</v>
      </c>
      <c r="B121" s="19"/>
      <c r="C121" s="18"/>
      <c r="D121" s="34"/>
    </row>
    <row r="122" spans="1:4" ht="19.5" customHeight="1">
      <c r="A122" s="61" t="s">
        <v>70</v>
      </c>
      <c r="B122" s="19"/>
      <c r="C122" s="18"/>
      <c r="D122" s="34"/>
    </row>
    <row r="123" spans="1:4" ht="19.5" customHeight="1">
      <c r="A123" s="27" t="s">
        <v>71</v>
      </c>
      <c r="B123" s="18"/>
      <c r="C123" s="18"/>
      <c r="D123" s="34"/>
    </row>
    <row r="124" spans="1:4" ht="19.5" customHeight="1">
      <c r="A124" s="28" t="s">
        <v>129</v>
      </c>
      <c r="B124" s="18">
        <v>10584428436</v>
      </c>
      <c r="C124" s="18">
        <v>12748000000</v>
      </c>
      <c r="D124" s="34">
        <v>12091139809</v>
      </c>
    </row>
    <row r="125" spans="1:4" ht="19.5" customHeight="1">
      <c r="A125" s="28" t="s">
        <v>128</v>
      </c>
      <c r="B125" s="18">
        <v>7494419313</v>
      </c>
      <c r="C125" s="18">
        <v>8162625000</v>
      </c>
      <c r="D125" s="34">
        <v>7694573213</v>
      </c>
    </row>
    <row r="126" spans="1:4" ht="19.5" customHeight="1">
      <c r="A126" s="28" t="s">
        <v>94</v>
      </c>
      <c r="B126" s="18">
        <v>732308572</v>
      </c>
      <c r="C126" s="18">
        <v>296063367</v>
      </c>
      <c r="D126" s="34">
        <v>2104923408</v>
      </c>
    </row>
    <row r="127" spans="1:4" ht="19.5" customHeight="1">
      <c r="A127" s="28" t="s">
        <v>95</v>
      </c>
      <c r="B127" s="18">
        <v>614180616</v>
      </c>
      <c r="C127" s="18">
        <v>140407844</v>
      </c>
      <c r="D127" s="34">
        <v>614180616</v>
      </c>
    </row>
    <row r="128" spans="1:4" ht="19.5" customHeight="1">
      <c r="A128" s="28" t="s">
        <v>96</v>
      </c>
      <c r="B128" s="18">
        <v>193935344</v>
      </c>
      <c r="C128" s="18">
        <v>185185344</v>
      </c>
      <c r="D128" s="34">
        <v>193935344</v>
      </c>
    </row>
    <row r="129" spans="1:4" ht="19.5" customHeight="1">
      <c r="A129" s="28" t="s">
        <v>72</v>
      </c>
      <c r="B129" s="18">
        <f>C129</f>
        <v>6417218694</v>
      </c>
      <c r="C129" s="18">
        <f>2129000000+4288218694</f>
        <v>6417218694</v>
      </c>
      <c r="D129" s="34">
        <f>C129</f>
        <v>6417218694</v>
      </c>
    </row>
    <row r="130" spans="1:4" ht="19.5" customHeight="1">
      <c r="A130" s="28" t="s">
        <v>73</v>
      </c>
      <c r="B130" s="18">
        <f>C130</f>
        <v>1855504451</v>
      </c>
      <c r="C130" s="18">
        <f>1662799493+192704958</f>
        <v>1855504451</v>
      </c>
      <c r="D130" s="34">
        <f>1715873319+199456788</f>
        <v>1915330107</v>
      </c>
    </row>
    <row r="131" spans="1:4" ht="19.5" customHeight="1">
      <c r="A131" s="28" t="s">
        <v>74</v>
      </c>
      <c r="B131" s="18">
        <v>1095206308</v>
      </c>
      <c r="C131" s="18">
        <v>1095206308</v>
      </c>
      <c r="D131" s="97">
        <v>1930987576</v>
      </c>
    </row>
    <row r="132" spans="1:4" ht="19.5" customHeight="1">
      <c r="A132" s="29" t="s">
        <v>75</v>
      </c>
      <c r="B132" s="40">
        <f>SUM(B124:B131)</f>
        <v>28987201734</v>
      </c>
      <c r="C132" s="40">
        <f>SUM(C124:C131)</f>
        <v>30900211008</v>
      </c>
      <c r="D132" s="98">
        <f>SUM(D124:D131)</f>
        <v>32962288767</v>
      </c>
    </row>
    <row r="133" spans="2:3" ht="10.5" customHeight="1">
      <c r="B133" s="6"/>
      <c r="C133" s="1"/>
    </row>
    <row r="134" spans="1:3" ht="15.75" customHeight="1">
      <c r="A134" s="62" t="s">
        <v>120</v>
      </c>
      <c r="B134" s="6"/>
      <c r="C134" s="1"/>
    </row>
    <row r="135" spans="1:3" ht="21.75" customHeight="1">
      <c r="A135" s="62" t="s">
        <v>121</v>
      </c>
      <c r="B135" s="6"/>
      <c r="C135" s="1"/>
    </row>
    <row r="136" spans="1:3" ht="21.75" customHeight="1">
      <c r="A136" s="62" t="s">
        <v>122</v>
      </c>
      <c r="B136" s="6"/>
      <c r="C136" s="1"/>
    </row>
    <row r="137" spans="1:3" ht="21.75" customHeight="1">
      <c r="A137" s="63" t="s">
        <v>123</v>
      </c>
      <c r="B137" s="6"/>
      <c r="C137" s="1"/>
    </row>
    <row r="138" spans="1:3" ht="21.75" customHeight="1">
      <c r="A138" s="62" t="s">
        <v>124</v>
      </c>
      <c r="B138" s="6"/>
      <c r="C138" s="1"/>
    </row>
    <row r="139" spans="1:3" ht="21.75" customHeight="1">
      <c r="A139" s="62" t="s">
        <v>125</v>
      </c>
      <c r="B139" s="6"/>
      <c r="C139" s="1"/>
    </row>
    <row r="140" spans="2:3" ht="15" customHeight="1">
      <c r="B140" s="6"/>
      <c r="C140" s="1"/>
    </row>
    <row r="141" spans="2:3" ht="15" customHeight="1">
      <c r="B141" s="6"/>
      <c r="C141" s="1"/>
    </row>
    <row r="142" spans="2:3" ht="15" customHeight="1">
      <c r="B142" s="6"/>
      <c r="C142" s="1"/>
    </row>
    <row r="143" spans="2:3" ht="15" customHeight="1">
      <c r="B143" s="6"/>
      <c r="C143" s="1"/>
    </row>
    <row r="144" spans="2:3" ht="15" customHeight="1">
      <c r="B144" s="6"/>
      <c r="C144" s="1"/>
    </row>
    <row r="145" spans="2:4" ht="21.75" customHeight="1">
      <c r="B145" s="6"/>
      <c r="D145" s="89" t="s">
        <v>76</v>
      </c>
    </row>
    <row r="146" spans="1:4" ht="21.75" customHeight="1">
      <c r="A146" s="3" t="s">
        <v>133</v>
      </c>
      <c r="D146" s="95" t="s">
        <v>86</v>
      </c>
    </row>
    <row r="147" spans="2:3" ht="21.75" customHeight="1">
      <c r="B147" s="1"/>
      <c r="C147" s="5"/>
    </row>
    <row r="148" spans="2:3" ht="21.75" customHeight="1">
      <c r="B148" s="1"/>
      <c r="C148" s="5"/>
    </row>
    <row r="149" spans="2:3" ht="21.75" customHeight="1">
      <c r="B149" s="1"/>
      <c r="C149" s="5"/>
    </row>
    <row r="150" spans="2:3" ht="21.75" customHeight="1">
      <c r="B150" s="1"/>
      <c r="C150" s="5"/>
    </row>
    <row r="151" spans="2:3" ht="21.75" customHeight="1">
      <c r="B151" s="1"/>
      <c r="C151" s="5"/>
    </row>
    <row r="152" spans="2:3" ht="21.75" customHeight="1">
      <c r="B152" s="1"/>
      <c r="C152" s="5"/>
    </row>
    <row r="153" spans="2:3" ht="21.75" customHeight="1">
      <c r="B153" s="1"/>
      <c r="C153" s="5"/>
    </row>
    <row r="154" spans="1:3" ht="21.75" customHeight="1">
      <c r="A154" s="69" t="s">
        <v>77</v>
      </c>
      <c r="B154" s="1"/>
      <c r="C154" s="5"/>
    </row>
    <row r="155" spans="1:3" ht="21.75" customHeight="1">
      <c r="A155" s="70">
        <v>198163244.6</v>
      </c>
      <c r="B155" s="71" t="s">
        <v>60</v>
      </c>
      <c r="C155" s="69" t="s">
        <v>78</v>
      </c>
    </row>
    <row r="156" spans="1:3" ht="21.75" customHeight="1">
      <c r="A156" s="70"/>
      <c r="B156" s="72">
        <f>213363.28</f>
        <v>213363.28</v>
      </c>
      <c r="C156" s="5"/>
    </row>
    <row r="157" spans="1:3" ht="21.75" customHeight="1">
      <c r="A157" s="70"/>
      <c r="B157" s="72">
        <v>2861978.3</v>
      </c>
      <c r="C157" s="5"/>
    </row>
    <row r="158" spans="1:3" ht="21.75" customHeight="1">
      <c r="A158" s="70"/>
      <c r="B158" s="72">
        <v>8145933.62</v>
      </c>
      <c r="C158" s="5">
        <v>7000000</v>
      </c>
    </row>
    <row r="159" spans="1:3" ht="21.75" customHeight="1">
      <c r="A159" s="70"/>
      <c r="B159" s="72">
        <v>800000</v>
      </c>
      <c r="C159" s="5">
        <v>12632975</v>
      </c>
    </row>
    <row r="160" spans="1:3" ht="21.75" customHeight="1">
      <c r="A160" s="70"/>
      <c r="B160" s="72">
        <v>30913400</v>
      </c>
      <c r="C160" s="5">
        <v>54026.66</v>
      </c>
    </row>
    <row r="161" spans="1:3" ht="21.75" customHeight="1">
      <c r="A161" s="70"/>
      <c r="B161" s="72">
        <v>8773616.66</v>
      </c>
      <c r="C161" s="5">
        <v>164953.82</v>
      </c>
    </row>
    <row r="162" spans="1:3" ht="21.75" customHeight="1">
      <c r="A162" s="70"/>
      <c r="B162" s="72"/>
      <c r="C162" s="5">
        <v>7551.48</v>
      </c>
    </row>
    <row r="163" spans="1:3" ht="21.75" customHeight="1">
      <c r="A163" s="70"/>
      <c r="B163" s="72"/>
      <c r="C163" s="5">
        <v>42054.23</v>
      </c>
    </row>
    <row r="164" spans="1:3" ht="21.75" customHeight="1">
      <c r="A164" s="70"/>
      <c r="B164" s="72"/>
      <c r="C164" s="5">
        <v>28000</v>
      </c>
    </row>
    <row r="165" spans="1:3" ht="21.75" customHeight="1">
      <c r="A165" s="70"/>
      <c r="B165" s="72"/>
      <c r="C165" s="5">
        <v>370000000</v>
      </c>
    </row>
    <row r="166" spans="1:3" ht="21.75" customHeight="1">
      <c r="A166" s="70">
        <f>SUM(A155:A165)</f>
        <v>198163244.6</v>
      </c>
      <c r="B166" s="72">
        <f>SUM(B156:B165)</f>
        <v>51708291.86</v>
      </c>
      <c r="C166" s="5">
        <f>SUM(C158:C165)</f>
        <v>389929561.19</v>
      </c>
    </row>
    <row r="167" spans="1:3" ht="21.75" customHeight="1">
      <c r="A167" s="70"/>
      <c r="B167" s="72"/>
      <c r="C167" s="5">
        <f>SUM(A166:C166)</f>
        <v>639801097.65</v>
      </c>
    </row>
    <row r="168" spans="2:3" ht="21.75" customHeight="1">
      <c r="B168" s="1"/>
      <c r="C168" s="5"/>
    </row>
    <row r="169" spans="2:3" ht="21.75" customHeight="1">
      <c r="B169" s="1"/>
      <c r="C169" s="5"/>
    </row>
    <row r="170" spans="2:3" ht="21.75" customHeight="1">
      <c r="B170" s="1"/>
      <c r="C170" s="5"/>
    </row>
    <row r="171" spans="2:3" ht="21.75" customHeight="1">
      <c r="B171" s="1"/>
      <c r="C171" s="5"/>
    </row>
    <row r="172" spans="2:3" ht="21.75" customHeight="1">
      <c r="B172" s="1"/>
      <c r="C172" s="5"/>
    </row>
    <row r="173" spans="2:3" ht="21.75" customHeight="1">
      <c r="B173" s="1"/>
      <c r="C173" s="5"/>
    </row>
    <row r="174" spans="2:3" ht="21.75" customHeight="1">
      <c r="B174" s="1"/>
      <c r="C174" s="5"/>
    </row>
    <row r="175" spans="2:3" ht="21.75" customHeight="1">
      <c r="B175" s="1"/>
      <c r="C175" s="5"/>
    </row>
    <row r="176" spans="2:3" ht="21.75" customHeight="1">
      <c r="B176" s="1"/>
      <c r="C176" s="5"/>
    </row>
    <row r="177" spans="2:3" ht="21.75" customHeight="1">
      <c r="B177" s="1"/>
      <c r="C177" s="5"/>
    </row>
    <row r="178" spans="2:3" ht="21.75" customHeight="1">
      <c r="B178" s="1"/>
      <c r="C178" s="5"/>
    </row>
    <row r="179" spans="2:3" ht="21.75" customHeight="1">
      <c r="B179" s="1"/>
      <c r="C179" s="5"/>
    </row>
    <row r="180" spans="2:3" ht="21.75" customHeight="1">
      <c r="B180" s="1"/>
      <c r="C180" s="5"/>
    </row>
    <row r="181" spans="2:3" ht="21.75" customHeight="1">
      <c r="B181" s="1"/>
      <c r="C181" s="5"/>
    </row>
    <row r="182" spans="2:3" ht="21.75" customHeight="1">
      <c r="B182" s="1"/>
      <c r="C182" s="5"/>
    </row>
    <row r="183" spans="2:3" ht="21.75" customHeight="1">
      <c r="B183" s="1"/>
      <c r="C183" s="5"/>
    </row>
    <row r="184" spans="2:3" ht="21.75" customHeight="1">
      <c r="B184" s="1"/>
      <c r="C184" s="5"/>
    </row>
    <row r="185" spans="2:3" ht="21.75" customHeight="1">
      <c r="B185" s="1"/>
      <c r="C185" s="5"/>
    </row>
    <row r="186" spans="2:3" ht="21.75" customHeight="1">
      <c r="B186" s="1"/>
      <c r="C186" s="5"/>
    </row>
    <row r="187" spans="2:3" ht="21.75" customHeight="1">
      <c r="B187" s="1"/>
      <c r="C187" s="5"/>
    </row>
    <row r="188" spans="2:3" ht="21.75" customHeight="1">
      <c r="B188" s="1"/>
      <c r="C188" s="5"/>
    </row>
    <row r="189" spans="2:3" ht="21.75" customHeight="1">
      <c r="B189" s="1"/>
      <c r="C189" s="5"/>
    </row>
    <row r="190" spans="2:3" ht="21.75" customHeight="1">
      <c r="B190" s="1"/>
      <c r="C190" s="5"/>
    </row>
    <row r="191" spans="2:3" ht="21.75" customHeight="1">
      <c r="B191" s="1"/>
      <c r="C191" s="5"/>
    </row>
    <row r="192" spans="2:3" ht="21.75" customHeight="1">
      <c r="B192" s="1"/>
      <c r="C192" s="5"/>
    </row>
    <row r="193" spans="2:3" ht="21.75" customHeight="1">
      <c r="B193" s="1"/>
      <c r="C193" s="5"/>
    </row>
    <row r="194" spans="2:3" ht="21.75" customHeight="1">
      <c r="B194" s="1"/>
      <c r="C194" s="5"/>
    </row>
    <row r="195" spans="2:3" ht="21.75" customHeight="1">
      <c r="B195" s="1"/>
      <c r="C195" s="5"/>
    </row>
    <row r="196" spans="2:3" ht="21.75" customHeight="1">
      <c r="B196" s="1"/>
      <c r="C196" s="5"/>
    </row>
    <row r="197" spans="2:3" ht="21.75" customHeight="1">
      <c r="B197" s="1"/>
      <c r="C197" s="5"/>
    </row>
    <row r="198" spans="2:3" ht="21.75" customHeight="1">
      <c r="B198" s="1"/>
      <c r="C198" s="5"/>
    </row>
    <row r="199" spans="2:3" ht="21.75" customHeight="1">
      <c r="B199" s="1"/>
      <c r="C199" s="5"/>
    </row>
    <row r="200" spans="2:3" ht="21.75" customHeight="1">
      <c r="B200" s="1"/>
      <c r="C200" s="5"/>
    </row>
    <row r="201" spans="2:3" ht="21.75" customHeight="1">
      <c r="B201" s="1"/>
      <c r="C201" s="5"/>
    </row>
    <row r="202" spans="2:3" ht="21.75" customHeight="1">
      <c r="B202" s="1"/>
      <c r="C202" s="5"/>
    </row>
    <row r="203" spans="2:3" ht="21.75" customHeight="1">
      <c r="B203" s="1"/>
      <c r="C203" s="5"/>
    </row>
    <row r="204" spans="2:3" ht="21.75" customHeight="1">
      <c r="B204" s="1"/>
      <c r="C204" s="5"/>
    </row>
    <row r="205" spans="2:3" ht="21.75" customHeight="1">
      <c r="B205" s="1"/>
      <c r="C205" s="5"/>
    </row>
    <row r="206" spans="2:3" ht="21.75" customHeight="1">
      <c r="B206" s="1"/>
      <c r="C206" s="5"/>
    </row>
    <row r="207" spans="2:3" ht="21.75" customHeight="1">
      <c r="B207" s="1"/>
      <c r="C207" s="5"/>
    </row>
    <row r="208" spans="2:3" ht="21.75" customHeight="1">
      <c r="B208" s="1"/>
      <c r="C208" s="5"/>
    </row>
    <row r="209" spans="2:3" ht="21.75" customHeight="1">
      <c r="B209" s="1"/>
      <c r="C209" s="5"/>
    </row>
    <row r="210" spans="2:3" ht="21.75" customHeight="1">
      <c r="B210" s="1"/>
      <c r="C210" s="5"/>
    </row>
    <row r="211" spans="2:3" ht="21.75" customHeight="1">
      <c r="B211" s="1"/>
      <c r="C211" s="5"/>
    </row>
    <row r="212" spans="2:3" ht="21.75" customHeight="1">
      <c r="B212" s="1"/>
      <c r="C212" s="5"/>
    </row>
    <row r="213" spans="2:3" ht="21.75" customHeight="1">
      <c r="B213" s="1"/>
      <c r="C213" s="5"/>
    </row>
    <row r="214" spans="2:3" ht="21.75" customHeight="1">
      <c r="B214" s="1"/>
      <c r="C214" s="5"/>
    </row>
    <row r="215" spans="2:3" ht="21.75" customHeight="1">
      <c r="B215" s="1"/>
      <c r="C215" s="5"/>
    </row>
    <row r="216" spans="2:3" ht="21.75" customHeight="1">
      <c r="B216" s="1"/>
      <c r="C216" s="5"/>
    </row>
    <row r="217" spans="2:3" ht="21.75" customHeight="1">
      <c r="B217" s="1"/>
      <c r="C217" s="5"/>
    </row>
    <row r="218" spans="2:3" ht="21.75" customHeight="1">
      <c r="B218" s="1"/>
      <c r="C218" s="5"/>
    </row>
    <row r="219" spans="2:3" ht="21.75" customHeight="1">
      <c r="B219" s="1"/>
      <c r="C219" s="5"/>
    </row>
    <row r="220" spans="2:3" ht="21.75" customHeight="1">
      <c r="B220" s="1"/>
      <c r="C220" s="5"/>
    </row>
    <row r="221" spans="2:3" ht="21.75" customHeight="1">
      <c r="B221" s="1"/>
      <c r="C221" s="5"/>
    </row>
    <row r="222" spans="2:3" ht="21.75" customHeight="1">
      <c r="B222" s="1"/>
      <c r="C222" s="5"/>
    </row>
    <row r="223" spans="2:3" ht="21.75" customHeight="1">
      <c r="B223" s="1"/>
      <c r="C223" s="5"/>
    </row>
    <row r="224" spans="2:3" ht="21.75" customHeight="1">
      <c r="B224" s="1"/>
      <c r="C224" s="5"/>
    </row>
    <row r="225" spans="2:3" ht="21.75" customHeight="1">
      <c r="B225" s="1"/>
      <c r="C225" s="5"/>
    </row>
    <row r="226" spans="2:3" ht="21.75" customHeight="1">
      <c r="B226" s="1"/>
      <c r="C226" s="5"/>
    </row>
    <row r="227" spans="2:3" ht="21.75" customHeight="1">
      <c r="B227" s="1"/>
      <c r="C227" s="5"/>
    </row>
    <row r="228" spans="2:3" ht="21.75" customHeight="1">
      <c r="B228" s="1"/>
      <c r="C228" s="5"/>
    </row>
    <row r="229" spans="2:3" ht="21.75" customHeight="1">
      <c r="B229" s="1"/>
      <c r="C229" s="5"/>
    </row>
    <row r="230" spans="2:3" ht="21.75" customHeight="1">
      <c r="B230" s="1"/>
      <c r="C230" s="5"/>
    </row>
    <row r="231" spans="2:3" ht="21.75" customHeight="1">
      <c r="B231" s="1"/>
      <c r="C231" s="5"/>
    </row>
    <row r="232" spans="2:3" ht="21.75" customHeight="1">
      <c r="B232" s="1"/>
      <c r="C232" s="5"/>
    </row>
    <row r="233" spans="2:3" ht="21.75" customHeight="1">
      <c r="B233" s="1"/>
      <c r="C233" s="5"/>
    </row>
    <row r="234" spans="2:3" ht="21.75" customHeight="1">
      <c r="B234" s="1"/>
      <c r="C234" s="5"/>
    </row>
    <row r="235" spans="2:3" ht="21.75" customHeight="1">
      <c r="B235" s="1"/>
      <c r="C235" s="5"/>
    </row>
    <row r="236" spans="2:3" ht="21.75" customHeight="1">
      <c r="B236" s="1"/>
      <c r="C236" s="5"/>
    </row>
    <row r="237" spans="2:3" ht="21.75" customHeight="1">
      <c r="B237" s="1"/>
      <c r="C237" s="5"/>
    </row>
    <row r="238" spans="2:3" ht="21.75" customHeight="1">
      <c r="B238" s="1"/>
      <c r="C238" s="5"/>
    </row>
    <row r="239" spans="2:3" ht="21.75" customHeight="1">
      <c r="B239" s="1"/>
      <c r="C239" s="5"/>
    </row>
    <row r="240" spans="2:3" ht="21.75" customHeight="1">
      <c r="B240" s="1"/>
      <c r="C240" s="5"/>
    </row>
    <row r="241" spans="2:3" ht="21.75" customHeight="1">
      <c r="B241" s="1"/>
      <c r="C241" s="5"/>
    </row>
    <row r="242" spans="2:3" ht="21.75" customHeight="1">
      <c r="B242" s="1"/>
      <c r="C242" s="5"/>
    </row>
    <row r="243" spans="2:3" ht="21.75" customHeight="1">
      <c r="B243" s="1"/>
      <c r="C243" s="5"/>
    </row>
    <row r="244" spans="2:3" ht="21.75" customHeight="1">
      <c r="B244" s="1"/>
      <c r="C244" s="5"/>
    </row>
    <row r="245" spans="2:3" ht="21.75" customHeight="1">
      <c r="B245" s="1"/>
      <c r="C245" s="5"/>
    </row>
    <row r="246" spans="2:3" ht="21.75" customHeight="1">
      <c r="B246" s="1"/>
      <c r="C246" s="5"/>
    </row>
    <row r="247" spans="2:3" ht="21.75" customHeight="1">
      <c r="B247" s="1"/>
      <c r="C247" s="5"/>
    </row>
    <row r="248" spans="2:3" ht="21.75" customHeight="1">
      <c r="B248" s="1"/>
      <c r="C248" s="5"/>
    </row>
    <row r="249" spans="2:3" ht="21.75" customHeight="1">
      <c r="B249" s="1"/>
      <c r="C249" s="5"/>
    </row>
    <row r="250" spans="2:3" ht="21.75" customHeight="1">
      <c r="B250" s="1"/>
      <c r="C250" s="5"/>
    </row>
    <row r="251" spans="2:3" ht="21.75" customHeight="1">
      <c r="B251" s="1"/>
      <c r="C251" s="5"/>
    </row>
    <row r="252" spans="2:3" ht="21.75" customHeight="1">
      <c r="B252" s="1"/>
      <c r="C252" s="5"/>
    </row>
    <row r="253" spans="2:3" ht="21.75" customHeight="1">
      <c r="B253" s="1"/>
      <c r="C253" s="5"/>
    </row>
    <row r="254" spans="2:3" ht="21.75" customHeight="1">
      <c r="B254" s="1"/>
      <c r="C254" s="5"/>
    </row>
    <row r="255" spans="2:3" ht="21.75" customHeight="1">
      <c r="B255" s="1"/>
      <c r="C255" s="5"/>
    </row>
    <row r="256" spans="2:3" ht="21.75" customHeight="1">
      <c r="B256" s="1"/>
      <c r="C256" s="5"/>
    </row>
    <row r="257" spans="2:3" ht="21.75" customHeight="1">
      <c r="B257" s="1"/>
      <c r="C257" s="5"/>
    </row>
    <row r="258" spans="2:3" ht="21.75" customHeight="1">
      <c r="B258" s="1"/>
      <c r="C258" s="5"/>
    </row>
    <row r="259" spans="2:3" ht="21.75" customHeight="1">
      <c r="B259" s="1"/>
      <c r="C259" s="5"/>
    </row>
    <row r="260" spans="2:3" ht="21.75" customHeight="1">
      <c r="B260" s="1"/>
      <c r="C260" s="5"/>
    </row>
    <row r="261" spans="2:3" ht="21.75" customHeight="1">
      <c r="B261" s="1"/>
      <c r="C261" s="5"/>
    </row>
    <row r="262" spans="2:3" ht="21.75" customHeight="1">
      <c r="B262" s="1"/>
      <c r="C262" s="5"/>
    </row>
    <row r="263" spans="2:3" ht="21.75" customHeight="1">
      <c r="B263" s="1"/>
      <c r="C263" s="5"/>
    </row>
    <row r="264" spans="2:3" ht="21.75" customHeight="1">
      <c r="B264" s="1"/>
      <c r="C264" s="5"/>
    </row>
    <row r="265" spans="2:3" ht="21.75" customHeight="1">
      <c r="B265" s="1"/>
      <c r="C265" s="5"/>
    </row>
    <row r="266" spans="2:3" ht="21.75" customHeight="1">
      <c r="B266" s="1"/>
      <c r="C266" s="5"/>
    </row>
    <row r="267" spans="2:3" ht="21.75" customHeight="1">
      <c r="B267" s="1"/>
      <c r="C267" s="5"/>
    </row>
    <row r="268" spans="2:3" ht="21.75" customHeight="1">
      <c r="B268" s="1"/>
      <c r="C268" s="5"/>
    </row>
    <row r="269" spans="2:3" ht="21.75" customHeight="1">
      <c r="B269" s="1"/>
      <c r="C269" s="5"/>
    </row>
    <row r="270" spans="2:3" ht="21.75" customHeight="1">
      <c r="B270" s="1"/>
      <c r="C270" s="5"/>
    </row>
    <row r="271" spans="2:3" ht="21.75" customHeight="1">
      <c r="B271" s="1"/>
      <c r="C271" s="5"/>
    </row>
    <row r="272" spans="2:3" ht="21.75" customHeight="1">
      <c r="B272" s="1"/>
      <c r="C272" s="5"/>
    </row>
    <row r="273" spans="2:3" ht="21.75" customHeight="1">
      <c r="B273" s="1"/>
      <c r="C273" s="5"/>
    </row>
    <row r="274" spans="2:3" ht="21.75" customHeight="1">
      <c r="B274" s="1"/>
      <c r="C274" s="5"/>
    </row>
    <row r="275" spans="2:3" ht="21.75" customHeight="1">
      <c r="B275" s="1"/>
      <c r="C275" s="5"/>
    </row>
    <row r="276" spans="2:3" ht="21.75" customHeight="1">
      <c r="B276" s="1"/>
      <c r="C276" s="5"/>
    </row>
    <row r="277" spans="2:3" ht="21.75" customHeight="1">
      <c r="B277" s="1"/>
      <c r="C277" s="5"/>
    </row>
    <row r="278" spans="2:3" ht="21.75" customHeight="1">
      <c r="B278" s="1"/>
      <c r="C278" s="5"/>
    </row>
    <row r="279" spans="2:3" ht="21.75" customHeight="1">
      <c r="B279" s="1"/>
      <c r="C279" s="5"/>
    </row>
    <row r="280" spans="2:3" ht="21.75" customHeight="1">
      <c r="B280" s="1"/>
      <c r="C280" s="5"/>
    </row>
    <row r="281" spans="2:3" ht="21.75" customHeight="1">
      <c r="B281" s="1"/>
      <c r="C281" s="5"/>
    </row>
    <row r="282" spans="2:3" ht="21.75" customHeight="1">
      <c r="B282" s="1"/>
      <c r="C282" s="5"/>
    </row>
    <row r="283" spans="2:3" ht="21.75" customHeight="1">
      <c r="B283" s="1"/>
      <c r="C283" s="5"/>
    </row>
    <row r="284" spans="2:3" ht="21.75" customHeight="1">
      <c r="B284" s="1"/>
      <c r="C284" s="5"/>
    </row>
    <row r="285" spans="2:3" ht="21.75" customHeight="1">
      <c r="B285" s="1"/>
      <c r="C285" s="5"/>
    </row>
    <row r="286" spans="2:3" ht="21.75" customHeight="1">
      <c r="B286" s="1"/>
      <c r="C286" s="5"/>
    </row>
    <row r="287" spans="2:3" ht="21.75" customHeight="1">
      <c r="B287" s="1"/>
      <c r="C287" s="5"/>
    </row>
    <row r="288" spans="2:3" ht="21.75" customHeight="1">
      <c r="B288" s="1"/>
      <c r="C288" s="5"/>
    </row>
    <row r="289" spans="2:3" ht="21.75" customHeight="1">
      <c r="B289" s="1"/>
      <c r="C289" s="5"/>
    </row>
    <row r="290" spans="2:3" ht="21.75" customHeight="1">
      <c r="B290" s="1"/>
      <c r="C290" s="5"/>
    </row>
    <row r="291" spans="2:3" ht="21.75" customHeight="1">
      <c r="B291" s="1"/>
      <c r="C291" s="5"/>
    </row>
    <row r="292" spans="2:3" ht="21.75" customHeight="1">
      <c r="B292" s="1"/>
      <c r="C292" s="5"/>
    </row>
    <row r="293" spans="2:3" ht="21.75" customHeight="1">
      <c r="B293" s="1"/>
      <c r="C293" s="5"/>
    </row>
    <row r="294" spans="2:3" ht="21.75" customHeight="1">
      <c r="B294" s="1"/>
      <c r="C294" s="5"/>
    </row>
  </sheetData>
  <printOptions/>
  <pageMargins left="0.3937007874015748" right="0.5905511811023623" top="0.3937007874015748" bottom="0.5905511811023623" header="0.3937007874015748" footer="0.36"/>
  <pageSetup firstPageNumber="138" useFirstPageNumber="1" horizontalDpi="300" verticalDpi="300" orientation="portrait" paperSize="9" r:id="rId1"/>
  <headerFooter alignWithMargins="0">
    <oddFooter>&amp;C&amp;P</oddFooter>
  </headerFooter>
  <rowBreaks count="2" manualBreakCount="2">
    <brk id="47" max="3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2004-10-07T05:24:10Z</cp:lastPrinted>
  <dcterms:created xsi:type="dcterms:W3CDTF">1998-10-15T06:46:33Z</dcterms:created>
  <dcterms:modified xsi:type="dcterms:W3CDTF">2004-11-05T10:25:35Z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