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firstSheet="0" activeTab="0"/>
  </bookViews>
  <sheets>
    <sheet name="Output 1" sheetId="1" r:id="rId1"/>
  </sheets>
  <definedNames>
    <definedName name="_xlnm.Print_Area" localSheetId="0">'Output 1'!$A$3:$F$1176</definedName>
    <definedName name="_xlnm.Print_Titles" localSheetId="0">'Output 1'!$3:$9</definedName>
  </definedNames>
  <calcPr fullCalcOnLoad="1"/>
</workbook>
</file>

<file path=xl/sharedStrings.xml><?xml version="1.0" encoding="utf-8"?>
<sst xmlns="http://schemas.openxmlformats.org/spreadsheetml/2006/main" count="1373" uniqueCount="836">
  <si>
    <t>163 - Primary Education Sector</t>
  </si>
  <si>
    <t>TOTAL - PRIMARY EDUCATION SECTOR</t>
  </si>
  <si>
    <t>164 - Secondary Education Sector</t>
  </si>
  <si>
    <t>165 - Tertiary Education Sector</t>
  </si>
  <si>
    <t>TOTAL - TERTIARY EDUCATION SECTOR</t>
  </si>
  <si>
    <t>166 - Scientific Research</t>
  </si>
  <si>
    <t>TOTAL - SCIENTIFIC RESEARCH</t>
  </si>
  <si>
    <t>TOTAL - MINISTRY OF EDUCATION AND</t>
  </si>
  <si>
    <t>171 - Health</t>
  </si>
  <si>
    <t>TOTAL - HEALTH</t>
  </si>
  <si>
    <t>172 - Quality of Life</t>
  </si>
  <si>
    <t>TOTAL - QUALITY OF LIFE</t>
  </si>
  <si>
    <t>THE MINISTER OF ARTS AND CULTURE</t>
  </si>
  <si>
    <t>181 - Arts and Culture</t>
  </si>
  <si>
    <t>TOTAL - MINISTRY OF ARTS AND CULTURE</t>
  </si>
  <si>
    <t>THE MINISTER OF FISHERIES</t>
  </si>
  <si>
    <t>191 - Fisheries</t>
  </si>
  <si>
    <t>TOTAL - MINISTRY OF FISHERIES</t>
  </si>
  <si>
    <t>14 October, 2004</t>
  </si>
  <si>
    <t>THE MINISTER OF ECONOMIC DEVELOPMENT,</t>
  </si>
  <si>
    <t>FINANCIAL SERVICES AND</t>
  </si>
  <si>
    <t>CORPORATE AFFAIRS</t>
  </si>
  <si>
    <t>201 - General</t>
  </si>
  <si>
    <t>202 - Central Statistics Office</t>
  </si>
  <si>
    <t>TOTAL - MINISTRY OF ECONOMIC DEVELOPMENT,</t>
  </si>
  <si>
    <t>211- Commerce</t>
  </si>
  <si>
    <t>212 - Cooperatives</t>
  </si>
  <si>
    <t xml:space="preserve">Subscription to Fonds de Solidarité Africain     </t>
  </si>
  <si>
    <t xml:space="preserve">Construction of a "Débarcadère" at Grand Baie    </t>
  </si>
  <si>
    <t xml:space="preserve">Atelier de Découpe Project                       </t>
  </si>
  <si>
    <t>TOTAL - COOPERATIVES</t>
  </si>
  <si>
    <t>213 - Handicraft</t>
  </si>
  <si>
    <t>TOTAL - HANDICRAFT</t>
  </si>
  <si>
    <t>TOTAL - MINISTRY OF COMMERCE</t>
  </si>
  <si>
    <t>AND COOPERATIVES</t>
  </si>
  <si>
    <t>THE MINISTER OF HOUSING AND LANDS</t>
  </si>
  <si>
    <t>221 - Housing and Lands</t>
  </si>
  <si>
    <t xml:space="preserve">Detailed Statement of Expenditure of the Capital Fund for Financial Year 2003-2004 </t>
  </si>
  <si>
    <t xml:space="preserve">VOTE 31 - PROJECT EXPENDITURE - continued </t>
  </si>
  <si>
    <t>OF THE PRIME MINISTER - contd.</t>
  </si>
  <si>
    <t>MINISTER OF FINANCE - contd.</t>
  </si>
  <si>
    <t>AND INTERNATIONAL TRADE - contd.</t>
  </si>
  <si>
    <t>041 -  General - contd.</t>
  </si>
  <si>
    <t xml:space="preserve">SERVICES UNDER THE CONTROL OF </t>
  </si>
  <si>
    <t xml:space="preserve">Reform of Parastatal Bodies                     </t>
  </si>
  <si>
    <t>Subscription to International Development Association</t>
  </si>
  <si>
    <t xml:space="preserve">Mauritius Standards Bureau                        </t>
  </si>
  <si>
    <t xml:space="preserve">St. Martin Treatment Works                        </t>
  </si>
  <si>
    <t>Leisure Infrastructure</t>
  </si>
  <si>
    <t>Government On-line Centre Project</t>
  </si>
  <si>
    <t>DEPUTY PRIME MINISTER  AND</t>
  </si>
  <si>
    <t>TOTAL - MINISTRY OF AGRICULTURE, FOOD</t>
  </si>
  <si>
    <t>071 - Local Government and Rodrigues</t>
  </si>
  <si>
    <t>TOTAL - WATER RESOURCES</t>
  </si>
  <si>
    <t xml:space="preserve"> THE MINISTER OF PUBLIC INFRASTRUCTURE,</t>
  </si>
  <si>
    <t>112 - Minister of Public Infrastructure,</t>
  </si>
  <si>
    <t>Forensic Science Laboratory (Vehicles and Equipment)</t>
  </si>
  <si>
    <t>National Security Service (Vehicles and Equipment)</t>
  </si>
  <si>
    <t>TOTAL - POLICE</t>
  </si>
  <si>
    <t>TOTAL - METEOROLOGICAL SERVICES</t>
  </si>
  <si>
    <t>Contribution to State Investment Corporation Ltd (SIC)</t>
  </si>
  <si>
    <t xml:space="preserve">Vehicles, Launch and Equipment                   </t>
  </si>
  <si>
    <t>TOTAL - INTERNATIONAL TRADE</t>
  </si>
  <si>
    <t>TOTAL - MINISTRY OF INDUSTRY</t>
  </si>
  <si>
    <t>TOTAL - FORESTRY DEVELOPMENT</t>
  </si>
  <si>
    <t xml:space="preserve">TOTAL - MINISTRY OF SOCIAL SECURITY, </t>
  </si>
  <si>
    <t>Grant to Local Authorities for Capital Development</t>
  </si>
  <si>
    <t>of Swimming Pool at Port Mathurin</t>
  </si>
  <si>
    <t xml:space="preserve">Airport Development                              </t>
  </si>
  <si>
    <t xml:space="preserve">Citizens Advice Bureaux (Extention/Improvement </t>
  </si>
  <si>
    <t>Contribution to the SPDC Ltd for the Construction of</t>
  </si>
  <si>
    <t>Resort Development Project</t>
  </si>
  <si>
    <t>111 - Public Infrastructure</t>
  </si>
  <si>
    <t xml:space="preserve">LAND TRANSPORT AND SHIPPING - contd. </t>
  </si>
  <si>
    <t>New Ministry of Public Infrastructure Headquarters</t>
  </si>
  <si>
    <t>Syndicate</t>
  </si>
  <si>
    <t>TOTAL - SECONDARY EDUCATION SECTOR</t>
  </si>
  <si>
    <t>Development</t>
  </si>
  <si>
    <t>New Dr. Jeetoo Hospital</t>
  </si>
  <si>
    <t>Construction/Improvement/Rehabilitation of Museums</t>
  </si>
  <si>
    <t>TOTAL - CENTRAL STATISTICS OFFICE</t>
  </si>
  <si>
    <t>TOTAL - COMMERCE</t>
  </si>
  <si>
    <t>Very Low Cost Housing Project - Site Infrastructure</t>
  </si>
  <si>
    <t>TOTAL - EMPLOYMENT</t>
  </si>
  <si>
    <t>TOTAL - JUDICIAL</t>
  </si>
  <si>
    <t xml:space="preserve">Maintenance and Development of Touristic and </t>
  </si>
  <si>
    <t>TECHNOLOGY &amp; NATURAL RESOURCES - contd.</t>
  </si>
  <si>
    <t xml:space="preserve">AND RODRIGUES - contd.  </t>
  </si>
  <si>
    <t>073 - Rodrigues - contd.</t>
  </si>
  <si>
    <t>THE MINISTER OF PUBLIC UTILITIES - contd.</t>
  </si>
  <si>
    <t>084 - Waste Water - contd.</t>
  </si>
  <si>
    <t>VOTE 30 - LOANS - continued</t>
  </si>
  <si>
    <t xml:space="preserve">DEVELOPMENT, EMPLOYMENT </t>
  </si>
  <si>
    <t>J. VALAYTHEN</t>
  </si>
  <si>
    <t>Accountant-General</t>
  </si>
  <si>
    <t xml:space="preserve">TOTAL - DEPUTY  PRIME MINISTER'S OFFICE </t>
  </si>
  <si>
    <t>carried forward</t>
  </si>
  <si>
    <t>brought forward</t>
  </si>
  <si>
    <t>111- Public Infrastructure - contd.</t>
  </si>
  <si>
    <t>Roads -contd.</t>
  </si>
  <si>
    <t>THE MINISTER OF ARTS AND CULTURE - contd.</t>
  </si>
  <si>
    <t>181 - Arts and Culture -contd.</t>
  </si>
  <si>
    <t>AND TELECOMMUNICATIONS - contd.</t>
  </si>
  <si>
    <t>MINISTER OF INFORMATION TECHNOLOGY</t>
  </si>
  <si>
    <t>AND TELECOMMUNICATIONS</t>
  </si>
  <si>
    <t>231 - General</t>
  </si>
  <si>
    <t>TOTAL- GENERAL</t>
  </si>
  <si>
    <t>232 - Postal Services</t>
  </si>
  <si>
    <t>TOTAL - POSTAL SERVICES</t>
  </si>
  <si>
    <t xml:space="preserve">Grant to National Agency for the Treatment and </t>
  </si>
  <si>
    <t xml:space="preserve">Rehabilitation of  Substance Abusers         </t>
  </si>
  <si>
    <t>for Community and Socio-Cultural Organisations</t>
  </si>
  <si>
    <t>and Furniture</t>
  </si>
  <si>
    <t xml:space="preserve">Youth Rehabilitation Complex                     </t>
  </si>
  <si>
    <t xml:space="preserve">Probation Hostel for Boys                        </t>
  </si>
  <si>
    <t xml:space="preserve">Provision of Amenities on Beaches                </t>
  </si>
  <si>
    <t xml:space="preserve">Implementation of Solid Waste Disposal Strategy  </t>
  </si>
  <si>
    <t xml:space="preserve">Reconstruction of Mahebourg Market               </t>
  </si>
  <si>
    <t xml:space="preserve">Grant to Beach Authority                         </t>
  </si>
  <si>
    <t xml:space="preserve">Integrated Project - Jardin de la Compagnie and </t>
  </si>
  <si>
    <t>Surroundings</t>
  </si>
  <si>
    <t xml:space="preserve">New Fire Stations                                </t>
  </si>
  <si>
    <t xml:space="preserve">Installation of Fire Hydrants                    </t>
  </si>
  <si>
    <t xml:space="preserve">Contribution to the Rodrigues Regional Assembly </t>
  </si>
  <si>
    <t>for Capital Development</t>
  </si>
  <si>
    <t xml:space="preserve">Government Quarters                              </t>
  </si>
  <si>
    <t xml:space="preserve">Vehicles, Machinery, Equipment and Launch        </t>
  </si>
  <si>
    <t xml:space="preserve">Buildings                                        </t>
  </si>
  <si>
    <t xml:space="preserve">Cyclone Emergency Expenditure                    </t>
  </si>
  <si>
    <t xml:space="preserve">Grant to Rodrigues Local Council for Community </t>
  </si>
  <si>
    <t>Projects</t>
  </si>
  <si>
    <t>Contribution to Rodrigues Venture Capital and</t>
  </si>
  <si>
    <t>Leasing Fund Ltd</t>
  </si>
  <si>
    <t>Contribution to the SPDC Ltd for the Construction</t>
  </si>
  <si>
    <t xml:space="preserve">Rodrigues Regional Assembly House                </t>
  </si>
  <si>
    <t xml:space="preserve">Agricultural Diversification Programme           </t>
  </si>
  <si>
    <t xml:space="preserve">Agricultural and Rural Development Project       </t>
  </si>
  <si>
    <t xml:space="preserve">Botanical Gardens                                </t>
  </si>
  <si>
    <t xml:space="preserve">Irrigation Project                               </t>
  </si>
  <si>
    <t xml:space="preserve">Construction/Extension of Secondary Schools      </t>
  </si>
  <si>
    <t xml:space="preserve">Education Infrastructure Development Project     </t>
  </si>
  <si>
    <t xml:space="preserve">Equipment, Furniture and other School Requisites </t>
  </si>
  <si>
    <t xml:space="preserve">Human Resources and Education Centre             </t>
  </si>
  <si>
    <t>Contribution for Renovation of RCA Primary Schools</t>
  </si>
  <si>
    <t xml:space="preserve">Health Infrastructure Development Project        </t>
  </si>
  <si>
    <t xml:space="preserve">Equipment and Furniture                          </t>
  </si>
  <si>
    <t xml:space="preserve">Roads                                            </t>
  </si>
  <si>
    <t xml:space="preserve">Port Mathurin - Plaine Corail Road - Phase II    </t>
  </si>
  <si>
    <t xml:space="preserve">Construction of Bridges                          </t>
  </si>
  <si>
    <t xml:space="preserve">Maintenance of Sea Reef Passes                   </t>
  </si>
  <si>
    <t xml:space="preserve">Port Development                                 </t>
  </si>
  <si>
    <t xml:space="preserve">Protection of the Environment                    </t>
  </si>
  <si>
    <t xml:space="preserve">Control of Soil Erosion                          </t>
  </si>
  <si>
    <t xml:space="preserve">Water Supplies Development Project               </t>
  </si>
  <si>
    <t>Construction and Rehabilitation of Dams and</t>
  </si>
  <si>
    <t>Reservoirs</t>
  </si>
  <si>
    <t xml:space="preserve">Desalination Project                             </t>
  </si>
  <si>
    <t xml:space="preserve">Post Office                                      </t>
  </si>
  <si>
    <t xml:space="preserve">New Terminal Building                            </t>
  </si>
  <si>
    <t xml:space="preserve">Fire Fighting Equipment                          </t>
  </si>
  <si>
    <t xml:space="preserve">Infrastructure for Fire Services                 </t>
  </si>
  <si>
    <t xml:space="preserve">Cadastral Survey                                 </t>
  </si>
  <si>
    <t xml:space="preserve">Housing and Rehabilitation Programme             </t>
  </si>
  <si>
    <t xml:space="preserve">Improvement to Prison Building                   </t>
  </si>
  <si>
    <t xml:space="preserve">Fisheries Development                            </t>
  </si>
  <si>
    <t xml:space="preserve">Youth Centres                                    </t>
  </si>
  <si>
    <t xml:space="preserve">Sports Complexes                                 </t>
  </si>
  <si>
    <t xml:space="preserve">Promotion of Tourism                             </t>
  </si>
  <si>
    <t xml:space="preserve">Museum, Archives and Art Gallery                 </t>
  </si>
  <si>
    <t xml:space="preserve">National Development Unit Projects               </t>
  </si>
  <si>
    <t>Works)</t>
  </si>
  <si>
    <t xml:space="preserve">Vehicles                                         </t>
  </si>
  <si>
    <t>Cavendish Bridge</t>
  </si>
  <si>
    <t xml:space="preserve">National Land Drainage Programme                 </t>
  </si>
  <si>
    <t xml:space="preserve">Multi Purpose Complex at Plaine des Papayes      </t>
  </si>
  <si>
    <t xml:space="preserve">Renewable Energy Project/Power Sector Reform     </t>
  </si>
  <si>
    <t xml:space="preserve">Utilities Reform                                 </t>
  </si>
  <si>
    <t xml:space="preserve">Building                                         </t>
  </si>
  <si>
    <t xml:space="preserve">Water Resources Assessmemt and Development       </t>
  </si>
  <si>
    <t xml:space="preserve">Maintenance of Dam Structures                    </t>
  </si>
  <si>
    <t xml:space="preserve">Bagatelle Dam (Study)                            </t>
  </si>
  <si>
    <t xml:space="preserve">Rehabilitation of Feeder Canals                  </t>
  </si>
  <si>
    <t xml:space="preserve">Midlands Dam                                     </t>
  </si>
  <si>
    <t xml:space="preserve">Land Drainage and Flood Control (Study)          </t>
  </si>
  <si>
    <t xml:space="preserve">Contribution for the Construction of a Service </t>
  </si>
  <si>
    <t>Reservoir</t>
  </si>
  <si>
    <t>Improvement and Refurbishment of Wastewater System</t>
  </si>
  <si>
    <t xml:space="preserve">Plaine Wilhems Sewerage - Stage II               </t>
  </si>
  <si>
    <t xml:space="preserve">House Service Connection                         </t>
  </si>
  <si>
    <t xml:space="preserve">Grand Baie Sewerage Project                      </t>
  </si>
  <si>
    <t xml:space="preserve">Infrastructure Rehabilitation in CHA Estates     </t>
  </si>
  <si>
    <t xml:space="preserve">Treatment of Effluents for Industrial Estates    </t>
  </si>
  <si>
    <t xml:space="preserve">Construction of Building                         </t>
  </si>
  <si>
    <t xml:space="preserve">Baie du Tombeau Sewerage Project                 </t>
  </si>
  <si>
    <t xml:space="preserve">Environmental Sewerage and Sanitation Project    </t>
  </si>
  <si>
    <t xml:space="preserve">Rural Areas Sewerage Project                     </t>
  </si>
  <si>
    <t xml:space="preserve">Extension of Sewerage Network at La Tour Koenig  </t>
  </si>
  <si>
    <t xml:space="preserve">Grand Baie Integrated Resort Development Project </t>
  </si>
  <si>
    <t xml:space="preserve">Implementation of Tourism Master Plan            </t>
  </si>
  <si>
    <t xml:space="preserve">Study on Leisure Needs                           </t>
  </si>
  <si>
    <t xml:space="preserve">Improvement to Leisure Infrastructure            </t>
  </si>
  <si>
    <t>Contribution to the SPDC Ltd for Grand Baie Integrated</t>
  </si>
  <si>
    <t xml:space="preserve">Contribution to Tourism Fund                     </t>
  </si>
  <si>
    <t xml:space="preserve">Environment Management, Protection and </t>
  </si>
  <si>
    <t>Conservation</t>
  </si>
  <si>
    <t xml:space="preserve">Port Louis Ring Road (Study)                     </t>
  </si>
  <si>
    <t xml:space="preserve">Contribution to Road Development Authority       </t>
  </si>
  <si>
    <t>Phoenix - Nouvelle-France Road - Second Carriageway</t>
  </si>
  <si>
    <t>Moka-Port Louis Link Road with Connection to</t>
  </si>
  <si>
    <t>Motorway M1</t>
  </si>
  <si>
    <t xml:space="preserve">Sub-Offices and Workshop                         </t>
  </si>
  <si>
    <t xml:space="preserve">New Store                                        </t>
  </si>
  <si>
    <t>.101</t>
  </si>
  <si>
    <t>.102</t>
  </si>
  <si>
    <t>.103</t>
  </si>
  <si>
    <t>.201</t>
  </si>
  <si>
    <t>.202</t>
  </si>
  <si>
    <t>.203</t>
  </si>
  <si>
    <t xml:space="preserve">Relocation of Development Works Corporation </t>
  </si>
  <si>
    <t>Headquarters</t>
  </si>
  <si>
    <t xml:space="preserve">Land Transport House                             </t>
  </si>
  <si>
    <t xml:space="preserve">Reconstruction of Victoria Bus Station           </t>
  </si>
  <si>
    <t xml:space="preserve">Alternative Mode of Transport                    </t>
  </si>
  <si>
    <t xml:space="preserve">Integrated National Transport Strategy           </t>
  </si>
  <si>
    <t xml:space="preserve">Construction of Traffic Centres                  </t>
  </si>
  <si>
    <t>Road Safety Campaigns and Road Traffic Improvement</t>
  </si>
  <si>
    <t>Contribution to National Transport Corporation for</t>
  </si>
  <si>
    <t>Relocation of  Depot at Riviere du Rempart</t>
  </si>
  <si>
    <t xml:space="preserve">Upgrading of Victoria Square and its Vicinity    </t>
  </si>
  <si>
    <t xml:space="preserve">Improvement, Extensions and Minor Projects       </t>
  </si>
  <si>
    <t xml:space="preserve">Shipping Development                             </t>
  </si>
  <si>
    <t xml:space="preserve">Sea Training School                              </t>
  </si>
  <si>
    <t>Public Sector Management Research and Development</t>
  </si>
  <si>
    <t xml:space="preserve">Labour Offices                                   </t>
  </si>
  <si>
    <t xml:space="preserve">Grant to Trade Union Trust Fund (Workers Centre) </t>
  </si>
  <si>
    <t xml:space="preserve">Women's Centres - Infrastructure and Equipment   </t>
  </si>
  <si>
    <t xml:space="preserve">Women Entrepreneurship Development Project       </t>
  </si>
  <si>
    <t xml:space="preserve">Child Protection and Development                 </t>
  </si>
  <si>
    <t xml:space="preserve">Early Childhood Development                      </t>
  </si>
  <si>
    <t xml:space="preserve">Community and Micro Enterprise Development </t>
  </si>
  <si>
    <t>Programme</t>
  </si>
  <si>
    <t xml:space="preserve">Offices and Residences for Overseas Missions     </t>
  </si>
  <si>
    <t xml:space="preserve">Regional Development Programme                   </t>
  </si>
  <si>
    <t xml:space="preserve">Education House                                  </t>
  </si>
  <si>
    <t xml:space="preserve">Conservatoire de Musique                         </t>
  </si>
  <si>
    <t xml:space="preserve">Rajiv Gandhi Science Centre                      </t>
  </si>
  <si>
    <t xml:space="preserve">Extension and Equipment - Mauritius Examinations </t>
  </si>
  <si>
    <t>Contribution for Renovation of Private Primary Schools</t>
  </si>
  <si>
    <t xml:space="preserve">Grant to Technical School Management Trust Fund  </t>
  </si>
  <si>
    <t xml:space="preserve">Institut Superieur de Technologie                </t>
  </si>
  <si>
    <t xml:space="preserve">Swami Dayanand Institute of Management           </t>
  </si>
  <si>
    <t xml:space="preserve">Rabindranath Tagore Institute                    </t>
  </si>
  <si>
    <t xml:space="preserve">World Hindi Secretariat                          </t>
  </si>
  <si>
    <t xml:space="preserve">Zones D'Education Prioritaires (ZEP Schools)     </t>
  </si>
  <si>
    <t>Construction/Upgrading of Toilets in State Schools</t>
  </si>
  <si>
    <t>and Primary Aided Schools</t>
  </si>
  <si>
    <t xml:space="preserve">Equipment and Furniture/Pre-School Trust Fund    </t>
  </si>
  <si>
    <t>Pre-School Trust Fund/Construction and Improvement</t>
  </si>
  <si>
    <t>of Pre-Primary Schools</t>
  </si>
  <si>
    <t xml:space="preserve">Construction/Improvement of Primary Schools      </t>
  </si>
  <si>
    <t xml:space="preserve">Construction/Conversion/Extension of Secondary </t>
  </si>
  <si>
    <t>Schools</t>
  </si>
  <si>
    <t xml:space="preserve">Improvement of State Secondary Schools           </t>
  </si>
  <si>
    <t xml:space="preserve">Access to Internet to Schools                    </t>
  </si>
  <si>
    <t xml:space="preserve">Support for Tertiary Education Sector            </t>
  </si>
  <si>
    <t xml:space="preserve">Grant to Mauritius Research Council              </t>
  </si>
  <si>
    <t xml:space="preserve">Health Centres                                   </t>
  </si>
  <si>
    <t xml:space="preserve">Jawaharlal Nehru Hospital                        </t>
  </si>
  <si>
    <t xml:space="preserve">Upgrading of Sir Seewoosagur Ramgoolam National </t>
  </si>
  <si>
    <t>Hospital</t>
  </si>
  <si>
    <t xml:space="preserve">Virology Unit                                    </t>
  </si>
  <si>
    <t>Grant to National Trust Fund for Community Health</t>
  </si>
  <si>
    <t>Upgrading and Extension to Dr. Jeetoo Hospital/</t>
  </si>
  <si>
    <t xml:space="preserve">Upgrading of Flacq Hospital                      </t>
  </si>
  <si>
    <t xml:space="preserve">Grant to Trust Fund for Specialised Medical Care </t>
  </si>
  <si>
    <t>Upgrading of Victoria Hospital/New Central Outpatient</t>
  </si>
  <si>
    <t>Department</t>
  </si>
  <si>
    <t xml:space="preserve">Upgrading of Brown Sequard Hospital              </t>
  </si>
  <si>
    <t xml:space="preserve">Grant to Mauritius Institute of Health           </t>
  </si>
  <si>
    <t xml:space="preserve">Souillac District Hospital                       </t>
  </si>
  <si>
    <t xml:space="preserve">National Non-Communicable Diseases Institute     </t>
  </si>
  <si>
    <t xml:space="preserve">Acquisition of High-Tech Equipment               </t>
  </si>
  <si>
    <t xml:space="preserve">New Psychiatric Hospital                         </t>
  </si>
  <si>
    <t xml:space="preserve">Computerisation of Health Sector                 </t>
  </si>
  <si>
    <t xml:space="preserve">Studies and Consultancy - Health Sector Reform   </t>
  </si>
  <si>
    <t xml:space="preserve">Improvement to Quality of Life                   </t>
  </si>
  <si>
    <t xml:space="preserve">Cultural Centres                                 </t>
  </si>
  <si>
    <t xml:space="preserve">Development of Aapravasi Ghat                    </t>
  </si>
  <si>
    <t xml:space="preserve">SSR Memorial Centre for Culture                  </t>
  </si>
  <si>
    <t xml:space="preserve">Cultural and Recreational Centre at Pointe Canon </t>
  </si>
  <si>
    <t xml:space="preserve">Improvement to Serge Constantin Theatre Hall     </t>
  </si>
  <si>
    <t xml:space="preserve">Batterie de L'Harmonie                           </t>
  </si>
  <si>
    <t xml:space="preserve">Culture House                                    </t>
  </si>
  <si>
    <t xml:space="preserve">Railway Museum                                   </t>
  </si>
  <si>
    <t xml:space="preserve">New Natural History Museum                       </t>
  </si>
  <si>
    <t xml:space="preserve">Rehabilitation of Millennium Monument Site       </t>
  </si>
  <si>
    <t xml:space="preserve">National Fisheries Development Authority         </t>
  </si>
  <si>
    <t xml:space="preserve">Marine Parks and Conservation Project            </t>
  </si>
  <si>
    <t xml:space="preserve">Marine Environment Monitoring Programme in the </t>
  </si>
  <si>
    <t>Chagos Archipelago</t>
  </si>
  <si>
    <t xml:space="preserve">Demarcation of Swimming Zones in the Lagoon      </t>
  </si>
  <si>
    <t xml:space="preserve">Construction/Upgrading of Fisheries Posts        </t>
  </si>
  <si>
    <t xml:space="preserve">Construction of Store Complex at Albion          </t>
  </si>
  <si>
    <t>Construction of a Fisheries Training and Extension</t>
  </si>
  <si>
    <t xml:space="preserve">Regional Indian Ocean Commission Monitoring </t>
  </si>
  <si>
    <t>Control and Surveillance Project</t>
  </si>
  <si>
    <t xml:space="preserve">Studies and Preliminary Project Preparation      </t>
  </si>
  <si>
    <t xml:space="preserve">Support for Technical Assistance and Training    </t>
  </si>
  <si>
    <t xml:space="preserve">Poverty Alleviation Programme                    </t>
  </si>
  <si>
    <t xml:space="preserve">Financial Sector Supervisory Authority Project   </t>
  </si>
  <si>
    <t xml:space="preserve">Population Census                                </t>
  </si>
  <si>
    <t xml:space="preserve">Household Budget Survey                          </t>
  </si>
  <si>
    <t xml:space="preserve">Census of Economic Activities                    </t>
  </si>
  <si>
    <t xml:space="preserve">Agricultural Cost of Production Survey           </t>
  </si>
  <si>
    <t xml:space="preserve">Legal Metrology Division                         </t>
  </si>
  <si>
    <t xml:space="preserve">Consolidation and Development of the Cooperative </t>
  </si>
  <si>
    <t>Sector</t>
  </si>
  <si>
    <t xml:space="preserve">Relocation of Pig Breeding Activities            </t>
  </si>
  <si>
    <t xml:space="preserve">Piggery Remedial Projects                        </t>
  </si>
  <si>
    <t xml:space="preserve">Handicraft Development                           </t>
  </si>
  <si>
    <t xml:space="preserve">Salon de L'Artisanat                             </t>
  </si>
  <si>
    <t xml:space="preserve">Housing Rehabilitation and Site Infrastructure   </t>
  </si>
  <si>
    <t xml:space="preserve">Acquisition of Immovable Property                </t>
  </si>
  <si>
    <t xml:space="preserve">Land Information System                          </t>
  </si>
  <si>
    <t xml:space="preserve">E-Government Projects                            </t>
  </si>
  <si>
    <t xml:space="preserve">National Identity Cards and Central Population </t>
  </si>
  <si>
    <t>Database</t>
  </si>
  <si>
    <t xml:space="preserve">Contribution to National Computer Board for the </t>
  </si>
  <si>
    <t xml:space="preserve">School IT Project                                </t>
  </si>
  <si>
    <t xml:space="preserve">Postal Tower                                     </t>
  </si>
  <si>
    <t xml:space="preserve">Postal Museum                                    </t>
  </si>
  <si>
    <t xml:space="preserve">Modernisation of Postal Services                 </t>
  </si>
  <si>
    <t xml:space="preserve">Ministry of Justice Building                     </t>
  </si>
  <si>
    <t>Contribution to Industrial and Vocational Training</t>
  </si>
  <si>
    <t>Board</t>
  </si>
  <si>
    <t xml:space="preserve">Training Programme                               </t>
  </si>
  <si>
    <t>Contribution to Mauritius Qualifications Authority</t>
  </si>
  <si>
    <t xml:space="preserve">Construction/Conversion/Extension - Employment </t>
  </si>
  <si>
    <t>Information Centre</t>
  </si>
  <si>
    <t xml:space="preserve">National Productivity and Competitiveness </t>
  </si>
  <si>
    <t>Improvement Programme</t>
  </si>
  <si>
    <t xml:space="preserve">Construction of Sports Complexes                 </t>
  </si>
  <si>
    <t xml:space="preserve">Youth and Sports Headquarters                    </t>
  </si>
  <si>
    <t xml:space="preserve">Stadium and Sports Complex - Solitude            </t>
  </si>
  <si>
    <t xml:space="preserve">Construction of Swimming Pools                   </t>
  </si>
  <si>
    <t xml:space="preserve">Upgrading of Stadia                              </t>
  </si>
  <si>
    <t xml:space="preserve">Construction of Youth Centres                    </t>
  </si>
  <si>
    <t xml:space="preserve">Video Cameras and other Equipment at Stadia      </t>
  </si>
  <si>
    <t xml:space="preserve">New Stadium                                      </t>
  </si>
  <si>
    <t xml:space="preserve">Multi-Sports Complex                             </t>
  </si>
  <si>
    <t xml:space="preserve">Weightlifting and Boxing Gymnasia                </t>
  </si>
  <si>
    <t>Grant to the Association for the Upgrading of Indian</t>
  </si>
  <si>
    <t xml:space="preserve">Ocean Islands Games Sports Infrastructure </t>
  </si>
  <si>
    <t xml:space="preserve">Reserve                                          </t>
  </si>
  <si>
    <t>.104</t>
  </si>
  <si>
    <t>.204</t>
  </si>
  <si>
    <t>.205</t>
  </si>
  <si>
    <t>.206</t>
  </si>
  <si>
    <t>.301</t>
  </si>
  <si>
    <t>.302</t>
  </si>
  <si>
    <t>.303</t>
  </si>
  <si>
    <t>.304</t>
  </si>
  <si>
    <t>TOTAL - MAURITIUS PRISONS SERVICE</t>
  </si>
  <si>
    <t>TOTAL -  PRIME MINISTER'S OFFICE</t>
  </si>
  <si>
    <t>TOTAL - DEPUTY PRIME MINISTER'S OFFICE</t>
  </si>
  <si>
    <t>SOLIDARITY &amp; SENIOR CITIZEN WELFARE</t>
  </si>
  <si>
    <t>.151</t>
  </si>
  <si>
    <t>.152</t>
  </si>
  <si>
    <t>.153</t>
  </si>
  <si>
    <t>.154</t>
  </si>
  <si>
    <t>.155</t>
  </si>
  <si>
    <t>.251</t>
  </si>
  <si>
    <t>.252</t>
  </si>
  <si>
    <t>.253</t>
  </si>
  <si>
    <t>.254</t>
  </si>
  <si>
    <t>.351</t>
  </si>
  <si>
    <t>.352</t>
  </si>
  <si>
    <t>.401</t>
  </si>
  <si>
    <t>.402</t>
  </si>
  <si>
    <t>.403</t>
  </si>
  <si>
    <t>.451</t>
  </si>
  <si>
    <t>.501</t>
  </si>
  <si>
    <t>.502</t>
  </si>
  <si>
    <t>.551</t>
  </si>
  <si>
    <t>.552</t>
  </si>
  <si>
    <t>.601</t>
  </si>
  <si>
    <t>.602</t>
  </si>
  <si>
    <t>.651</t>
  </si>
  <si>
    <t>.701</t>
  </si>
  <si>
    <t>.751</t>
  </si>
  <si>
    <t>.752</t>
  </si>
  <si>
    <t>.801</t>
  </si>
  <si>
    <t>.851</t>
  </si>
  <si>
    <t>.901</t>
  </si>
  <si>
    <t>241 - Ministry of Justice &amp; Human Rights</t>
  </si>
  <si>
    <t>TOTAL - ATTORNEY-GENERAL'S OFFICE</t>
  </si>
  <si>
    <t>AND MINISTRY OF JUSTICE &amp; HUMAN RIGHTS</t>
  </si>
  <si>
    <t>AND PRODUCTIVITY</t>
  </si>
  <si>
    <t>251 - Training and Skills Development</t>
  </si>
  <si>
    <t>TOTAL - TRAINING AND SKILLS DEVELOPMENT</t>
  </si>
  <si>
    <t>252 - Employment</t>
  </si>
  <si>
    <t>253 - Productivity</t>
  </si>
  <si>
    <t>TOTAL - PRODUCTIVITY</t>
  </si>
  <si>
    <t>THE MINISTER OF YOUTH AND SPORTS</t>
  </si>
  <si>
    <t>261 - Ministry of Youth and Sports</t>
  </si>
  <si>
    <t>MINISTER OF SOCIAL SECURITY, NATIONAL</t>
  </si>
  <si>
    <t>NATIONAL SOLIDARITY  &amp; SENIOR CITIZEN</t>
  </si>
  <si>
    <t>WELFARE AND REFORM INSTITUTIONS</t>
  </si>
  <si>
    <t>002</t>
  </si>
  <si>
    <t>.051</t>
  </si>
  <si>
    <t>.052</t>
  </si>
  <si>
    <t>.053</t>
  </si>
  <si>
    <t>.054</t>
  </si>
  <si>
    <t>.055</t>
  </si>
  <si>
    <t>.056</t>
  </si>
  <si>
    <t>.057</t>
  </si>
  <si>
    <t>.058</t>
  </si>
  <si>
    <t xml:space="preserve">121 - Civil Service Affairs and Administrative </t>
  </si>
  <si>
    <t>Reforms</t>
  </si>
  <si>
    <t>THE MINISTER OF LABOUR &amp; INDUSTRIAL</t>
  </si>
  <si>
    <t xml:space="preserve"> RELATIONS</t>
  </si>
  <si>
    <t>MINISTER OF WOMEN'S RIGHTS,</t>
  </si>
  <si>
    <t>and Family Welfare</t>
  </si>
  <si>
    <t>THE MINISTER OF HEALTH</t>
  </si>
  <si>
    <t>AND QUALITY OF LIFE</t>
  </si>
  <si>
    <t>TOTAL - MINISTRY OF HEALTH AND</t>
  </si>
  <si>
    <t>QUALITY OF LIFE</t>
  </si>
  <si>
    <t>FINANCIAL SERVICES AND CORPORATE AFFAIRS</t>
  </si>
  <si>
    <t xml:space="preserve">THE MINISTER OF COMMERCE </t>
  </si>
  <si>
    <t xml:space="preserve">TOTAL - MINISTRY OF INFORMATION </t>
  </si>
  <si>
    <t>TECHNOLOGY AND TELECOMMUNICATIONS</t>
  </si>
  <si>
    <t xml:space="preserve">ATTORNEY-GENERAL AND MINISTER OF </t>
  </si>
  <si>
    <t>JUSTICE &amp; HUMAN RIGHTS</t>
  </si>
  <si>
    <t>MINISTER OF TRAINING, SKILLS</t>
  </si>
  <si>
    <t>DEVELOPMENT, EMPLOYMENT</t>
  </si>
  <si>
    <t>TOTAL - MINISTRY OF TRAINING, SKILLS</t>
  </si>
  <si>
    <t>Indebted Poor Countries Trust Fund</t>
  </si>
  <si>
    <t>Loan to Municipality of Quatre Bornes for</t>
  </si>
  <si>
    <t>Construction of New Market</t>
  </si>
  <si>
    <t xml:space="preserve">Loan to CEB for Development Programme            </t>
  </si>
  <si>
    <t xml:space="preserve">Loan to CEB for Transmission Line Project        </t>
  </si>
  <si>
    <t>Loan to CEB for Fort George Power Station Extension</t>
  </si>
  <si>
    <t>Project</t>
  </si>
  <si>
    <t xml:space="preserve">Loan to CWA for Development Programme            </t>
  </si>
  <si>
    <t xml:space="preserve">Loan to CWA for Port Louis Water Supplies        </t>
  </si>
  <si>
    <t xml:space="preserve">Loan to CWA for District Water Supplies          </t>
  </si>
  <si>
    <t xml:space="preserve">Loan to CWA for Mare aux Vacoas Water Supplies   </t>
  </si>
  <si>
    <t xml:space="preserve">Loan to National Transport Corporation           </t>
  </si>
  <si>
    <t xml:space="preserve">Loan to National Housing Development Company Ltd </t>
  </si>
  <si>
    <t xml:space="preserve">Upgrading and Refurbishment of the State House   </t>
  </si>
  <si>
    <t>Construction of Building for the Vice President's</t>
  </si>
  <si>
    <t>Office and Residence</t>
  </si>
  <si>
    <t>012 - OFFICE OF THE VICE PRESIDENT</t>
  </si>
  <si>
    <t>TOTAL - OFFICE OF THE VICE PRESIDENT</t>
  </si>
  <si>
    <t xml:space="preserve">New Supreme Court Building                       </t>
  </si>
  <si>
    <t xml:space="preserve">Construction/Renovation of District Courts       </t>
  </si>
  <si>
    <t xml:space="preserve">Court House Project                              </t>
  </si>
  <si>
    <t xml:space="preserve">Contribution to the State Property Development </t>
  </si>
  <si>
    <t xml:space="preserve">Company Ltd (SPDC Ltd) for the Construction of </t>
  </si>
  <si>
    <t>Mahebourg District Court</t>
  </si>
  <si>
    <t xml:space="preserve">Extension/Improvement of Office Building         </t>
  </si>
  <si>
    <t xml:space="preserve">Vehicle                                          </t>
  </si>
  <si>
    <t xml:space="preserve">016 - INDEPENDENT BROADCASTING </t>
  </si>
  <si>
    <t xml:space="preserve">Equipment                                        </t>
  </si>
  <si>
    <t>017 - INDEPENDENT COMMISSION AGAINST</t>
  </si>
  <si>
    <t xml:space="preserve">Vehicles, Equipment and Furniture                </t>
  </si>
  <si>
    <t xml:space="preserve">Improvements, Renewals and Minor Projects        </t>
  </si>
  <si>
    <t xml:space="preserve">Mauritius Oceanography Institute                 </t>
  </si>
  <si>
    <t xml:space="preserve">Upgrading of Grand Bay International Conference </t>
  </si>
  <si>
    <t>Centre</t>
  </si>
  <si>
    <t>Grant in Aid to Madagascar for Development Purposes</t>
  </si>
  <si>
    <t xml:space="preserve">Security Division                                </t>
  </si>
  <si>
    <t xml:space="preserve">Criminal Intelligence System                     </t>
  </si>
  <si>
    <t xml:space="preserve">Quarters and Barracks                            </t>
  </si>
  <si>
    <t xml:space="preserve">Construction/Improvement of Police Stations      </t>
  </si>
  <si>
    <t xml:space="preserve">Construction of Regional Detention Centres       </t>
  </si>
  <si>
    <t xml:space="preserve">Vehicles, Plant, Equipment and Furniture         </t>
  </si>
  <si>
    <t xml:space="preserve">Reorganisation of the Police Force               </t>
  </si>
  <si>
    <t xml:space="preserve">Construction of New Police Headquarters          </t>
  </si>
  <si>
    <t xml:space="preserve">Construction of District Headquarters            </t>
  </si>
  <si>
    <t xml:space="preserve">New Police Radio System                          </t>
  </si>
  <si>
    <t xml:space="preserve">Closed Circuit TV Surveillance System            </t>
  </si>
  <si>
    <t xml:space="preserve">Police Training Centre                           </t>
  </si>
  <si>
    <t xml:space="preserve">Construction of New Armoury                      </t>
  </si>
  <si>
    <t xml:space="preserve">New Passports                                    </t>
  </si>
  <si>
    <t xml:space="preserve">Upgrading of Candos Range                        </t>
  </si>
  <si>
    <t xml:space="preserve">Quarters, Barracks and Minor Projects            </t>
  </si>
  <si>
    <t xml:space="preserve">Construction/Renovation of SMF Married Quarters  </t>
  </si>
  <si>
    <t xml:space="preserve">Counter Disaster Equipment                       </t>
  </si>
  <si>
    <t xml:space="preserve">Barracks, Stations and Minor Projects            </t>
  </si>
  <si>
    <t xml:space="preserve">Vehicles, Launch, Equipment and Furniture        </t>
  </si>
  <si>
    <t xml:space="preserve">Patrol Aircrafts and Hangar                      </t>
  </si>
  <si>
    <t xml:space="preserve">Patrol Vessels                                   </t>
  </si>
  <si>
    <t xml:space="preserve">Coastal Surveillance System                      </t>
  </si>
  <si>
    <t xml:space="preserve">Construction of NCG Headquarters at Les Salines  </t>
  </si>
  <si>
    <t xml:space="preserve">Purchase of Helicopters                          </t>
  </si>
  <si>
    <t xml:space="preserve">Overhaul of Helicopters                          </t>
  </si>
  <si>
    <t xml:space="preserve">Vehicles, Machinery and Equipment                </t>
  </si>
  <si>
    <t xml:space="preserve">Improvement, Renewals and Minor Projects         </t>
  </si>
  <si>
    <t xml:space="preserve">Vehicles and Equipment                           </t>
  </si>
  <si>
    <t xml:space="preserve">Contribution for the Development of Mauritius </t>
  </si>
  <si>
    <t>Broadcasting Corporation</t>
  </si>
  <si>
    <t xml:space="preserve">New Master Plan for Airports                     </t>
  </si>
  <si>
    <t xml:space="preserve">Area Control/Flight Information Centre           </t>
  </si>
  <si>
    <t xml:space="preserve">Re-structure of Mauritian Air Space              </t>
  </si>
  <si>
    <t xml:space="preserve">Development of Agalega Islands                   </t>
  </si>
  <si>
    <t xml:space="preserve">New Airport at Agalega Islands                   </t>
  </si>
  <si>
    <t xml:space="preserve">Development of St. Brandon Islands               </t>
  </si>
  <si>
    <t xml:space="preserve">Vehicles, Plant and Equipment                    </t>
  </si>
  <si>
    <t xml:space="preserve">Improvements/Extension and Minor Projects        </t>
  </si>
  <si>
    <t xml:space="preserve">New Prisons                                      </t>
  </si>
  <si>
    <t xml:space="preserve">Obligations under Government Guarantees          </t>
  </si>
  <si>
    <t xml:space="preserve">Productivity Improvement Programme               </t>
  </si>
  <si>
    <t xml:space="preserve">Subsidy on Housing Loans - Mauritius Housing </t>
  </si>
  <si>
    <t>Company Ltd</t>
  </si>
  <si>
    <t>Subsidy on Loans/Grants - National Housing</t>
  </si>
  <si>
    <t>Development Co Ltd</t>
  </si>
  <si>
    <t xml:space="preserve">Freeport Project                                 </t>
  </si>
  <si>
    <t xml:space="preserve">Subsidy on Loans - Development Bank of </t>
  </si>
  <si>
    <t>Mauritius Ltd</t>
  </si>
  <si>
    <t xml:space="preserve">Cyclone Reconstruction Programme                 </t>
  </si>
  <si>
    <t xml:space="preserve">Finance House                                    </t>
  </si>
  <si>
    <t>Debt and Liquidity Management Improvement Project</t>
  </si>
  <si>
    <t>International Fund for Agricultural Development-</t>
  </si>
  <si>
    <t xml:space="preserve">Rural Diversification Programme (Project Coordination) </t>
  </si>
  <si>
    <t xml:space="preserve">Contribution to the SPDC Ltd                     </t>
  </si>
  <si>
    <t xml:space="preserve">Contribution to DBM Ltd - Micro Credit Guarantee </t>
  </si>
  <si>
    <t>Contribution to the Trust Fund for the Social</t>
  </si>
  <si>
    <t>Integration of Vulnerable Groups</t>
  </si>
  <si>
    <t xml:space="preserve">Renovation of Treasury Building                  </t>
  </si>
  <si>
    <t xml:space="preserve">Contribution for Mahebourg Sea Front Development </t>
  </si>
  <si>
    <t xml:space="preserve">Action  Plan for Poverty Alleviation Programme   </t>
  </si>
  <si>
    <t xml:space="preserve">Contribution to DBM Ltd for Fishermen Guarantee </t>
  </si>
  <si>
    <t>Fund</t>
  </si>
  <si>
    <t xml:space="preserve">Consultancy - Medium Term Expenditure Framework  </t>
  </si>
  <si>
    <t>Consultancy Services - Mauritius Revenue Authority</t>
  </si>
  <si>
    <t xml:space="preserve">Airports of Mauritius Company Ltd                </t>
  </si>
  <si>
    <t xml:space="preserve">Airport of Rodrigues Ltd                         </t>
  </si>
  <si>
    <t xml:space="preserve">Business Parks of Mauritius Ltd                  </t>
  </si>
  <si>
    <t xml:space="preserve">Mauritius Post and Cooperative Bank Ltd          </t>
  </si>
  <si>
    <t xml:space="preserve">Multi Carrier (Mauritius) Ltd                    </t>
  </si>
  <si>
    <t xml:space="preserve">African Re-insurance Corporation (Africa-Re)     </t>
  </si>
  <si>
    <t xml:space="preserve">State Land Development Company Limited           </t>
  </si>
  <si>
    <t xml:space="preserve">The Mauritius Post Ltd                           </t>
  </si>
  <si>
    <t>Preferential Trade Area Re-insurance</t>
  </si>
  <si>
    <t>Company (ZEP-RE)</t>
  </si>
  <si>
    <t xml:space="preserve">Subscription to International Monetary Fund      </t>
  </si>
  <si>
    <t>Subscription to International Bank for Reconstruction</t>
  </si>
  <si>
    <t>and Development</t>
  </si>
  <si>
    <t xml:space="preserve">Subscription to African Development Bank         </t>
  </si>
  <si>
    <t>Subscription to International Finance Corporation</t>
  </si>
  <si>
    <t>Subscription to Multilateral Investment Guarantee</t>
  </si>
  <si>
    <t>Agency</t>
  </si>
  <si>
    <t>Subscription to Eastern and Southern African Trade</t>
  </si>
  <si>
    <t>and Development Bank (PTA Bank)</t>
  </si>
  <si>
    <t xml:space="preserve">Subscription to Afreximbank                      </t>
  </si>
  <si>
    <t xml:space="preserve">New Customs Complex                              </t>
  </si>
  <si>
    <t xml:space="preserve">Improvement to Buildings                         </t>
  </si>
  <si>
    <t xml:space="preserve">Clothing Technology Centre                       </t>
  </si>
  <si>
    <t>National Quality/Management Systems Certification</t>
  </si>
  <si>
    <t>Scheme</t>
  </si>
  <si>
    <t xml:space="preserve">Technology Development and Diffusion Scheme      </t>
  </si>
  <si>
    <t xml:space="preserve">Industrial Research and Development              </t>
  </si>
  <si>
    <t xml:space="preserve">Promotion of Accreditation                       </t>
  </si>
  <si>
    <t xml:space="preserve">Grant to Mauritius Film Development Corporation </t>
  </si>
  <si>
    <t>(Equipment)</t>
  </si>
  <si>
    <t xml:space="preserve">Film Production Scheme                           </t>
  </si>
  <si>
    <t xml:space="preserve">Subcontracting and Partnership Exchange (SUBEX)  </t>
  </si>
  <si>
    <t xml:space="preserve">Small and Medium Enterprises Development         </t>
  </si>
  <si>
    <t xml:space="preserve">Small and Medium Industries Development </t>
  </si>
  <si>
    <t>Organisation (SMIDO)</t>
  </si>
  <si>
    <t xml:space="preserve">Studies on International Trade Issues            </t>
  </si>
  <si>
    <t xml:space="preserve">Office Buildings and Quarters                    </t>
  </si>
  <si>
    <t xml:space="preserve">Improvements to S.S.R. Botanical Garden          </t>
  </si>
  <si>
    <t xml:space="preserve">Agricultural Management and Services Project     </t>
  </si>
  <si>
    <t xml:space="preserve">Agricultural Technology Diffusion Scheme         </t>
  </si>
  <si>
    <t xml:space="preserve">Agricultural House                               </t>
  </si>
  <si>
    <t xml:space="preserve">Improvements, Extensions and Minor Projects      </t>
  </si>
  <si>
    <t xml:space="preserve">Nature Walk                                      </t>
  </si>
  <si>
    <t xml:space="preserve">National Biotechnology Institute                 </t>
  </si>
  <si>
    <t xml:space="preserve">Agricultural Information Management System       </t>
  </si>
  <si>
    <t xml:space="preserve">Northern Plains Irrigation Project - Stage II    </t>
  </si>
  <si>
    <t xml:space="preserve">Northern Plains Drip Irrigation Project          </t>
  </si>
  <si>
    <t xml:space="preserve">Small Scale Irrigation Projects                  </t>
  </si>
  <si>
    <t xml:space="preserve">Fruit Fly Control Programme                      </t>
  </si>
  <si>
    <t xml:space="preserve">Improvement/Maintenance of Irrigation System     </t>
  </si>
  <si>
    <t xml:space="preserve">National Derocking Scheme                        </t>
  </si>
  <si>
    <t xml:space="preserve">Victoria Irrigation Project                      </t>
  </si>
  <si>
    <t xml:space="preserve">Rehabilitation of Massylia/Bathurst Canals       </t>
  </si>
  <si>
    <t>Conversion of Tea Plantations to other Crop</t>
  </si>
  <si>
    <t>Production</t>
  </si>
  <si>
    <t xml:space="preserve">Soil and Foliar Diagnosis Laboratory             </t>
  </si>
  <si>
    <t xml:space="preserve">Remote Sensing Centre                            </t>
  </si>
  <si>
    <t xml:space="preserve">Grant to Food and Agricultural Research Council  </t>
  </si>
  <si>
    <t xml:space="preserve">Modernisation of Central Slaughter House         </t>
  </si>
  <si>
    <t xml:space="preserve">Construction of New Quarantine Station           </t>
  </si>
  <si>
    <t xml:space="preserve">Food Laboratory                                  </t>
  </si>
  <si>
    <t xml:space="preserve">Development of Horticultural Extension Services  </t>
  </si>
  <si>
    <t xml:space="preserve">Crop Pest and Disease Surveillance System        </t>
  </si>
  <si>
    <t xml:space="preserve">Research in Food and Agro-Processing Technology  </t>
  </si>
  <si>
    <t xml:space="preserve">Research and Development in Livestock Sector     </t>
  </si>
  <si>
    <t xml:space="preserve">Propagation of Endangered Species and Medicinal </t>
  </si>
  <si>
    <t>Plants</t>
  </si>
  <si>
    <t xml:space="preserve">Reafforestation                                  </t>
  </si>
  <si>
    <t xml:space="preserve">National Parks and Conservation Centre           </t>
  </si>
  <si>
    <t xml:space="preserve">Recreation Centre for Old and Disabled Persons   </t>
  </si>
  <si>
    <t xml:space="preserve">Grant to Organisations of Disabled               </t>
  </si>
  <si>
    <t xml:space="preserve">Rehabilitation of Bois Savon Residence           </t>
  </si>
  <si>
    <t>Grant to S.I.L.W.F - Infrastructure and Equipment</t>
  </si>
  <si>
    <t>Social Welfare Centres - Infrastructure, Equipment</t>
  </si>
  <si>
    <t xml:space="preserve">Construction of a New Disability Centre          </t>
  </si>
  <si>
    <t>TOTAL - MINISTRY OF YOUTH AND SPORTS</t>
  </si>
  <si>
    <t>TOTAL VOTE 31 - PROJECT EXPENDITURE</t>
  </si>
  <si>
    <t>Net amount  under the Provisions</t>
  </si>
  <si>
    <t>VOTE 32 - RESERVE</t>
  </si>
  <si>
    <t>031 - RESERVE</t>
  </si>
  <si>
    <t>TOTAL VOTE 32 - RESERVE</t>
  </si>
  <si>
    <t>GRAND TOTAL</t>
  </si>
  <si>
    <t>ADVANCED SPREADSHEET-II</t>
  </si>
  <si>
    <t>FORMATTED</t>
  </si>
  <si>
    <t>APPS@PRD</t>
  </si>
  <si>
    <t>Jun-04  2004/06/30  2120  2684  2672  MUR  64    2197      58  1119  N  C    P  -998  SQLGL</t>
  </si>
  <si>
    <t>Provisions</t>
  </si>
  <si>
    <t>STATEMENT E1</t>
  </si>
  <si>
    <t>Total of voted</t>
  </si>
  <si>
    <t>provisions</t>
  </si>
  <si>
    <t xml:space="preserve">Actual </t>
  </si>
  <si>
    <t xml:space="preserve">Over the </t>
  </si>
  <si>
    <t xml:space="preserve">Under the </t>
  </si>
  <si>
    <t>Votes and Items</t>
  </si>
  <si>
    <t xml:space="preserve">rendered </t>
  </si>
  <si>
    <t>Expenditure</t>
  </si>
  <si>
    <t>available</t>
  </si>
  <si>
    <t>for the year</t>
  </si>
  <si>
    <t>.001</t>
  </si>
  <si>
    <t>.002</t>
  </si>
  <si>
    <t>.003</t>
  </si>
  <si>
    <t>.004</t>
  </si>
  <si>
    <t xml:space="preserve">Loan to Development Bank of Mauritius Ltd        </t>
  </si>
  <si>
    <t>Loan to Poverty Reduction Growth Facility-Heavily</t>
  </si>
  <si>
    <t xml:space="preserve">Loan to Business Parks of Mauritius Ltd          </t>
  </si>
  <si>
    <t xml:space="preserve">Loan to State Investment Corporation Ltd (SIC)   </t>
  </si>
  <si>
    <t xml:space="preserve">051 - Agriculture, Food Technology &amp; </t>
  </si>
  <si>
    <t>Natural Resources</t>
  </si>
  <si>
    <t xml:space="preserve">Loan to Rose Belle Sugar Estate                  </t>
  </si>
  <si>
    <t xml:space="preserve">MINISTER OF LOCAL GOVERNMENT </t>
  </si>
  <si>
    <t>014 - PUBLIC AND DISCIPLINED FORCES</t>
  </si>
  <si>
    <t>SERVICE COMMISSIONS</t>
  </si>
  <si>
    <t>TOTAL - PUBLIC AND DISCIPLINED FORCES</t>
  </si>
  <si>
    <t>SERVICE  COMMISSIONS</t>
  </si>
  <si>
    <t>AUTHORITY</t>
  </si>
  <si>
    <t xml:space="preserve">TOTAL- INDEPENDENT BROADCASTING </t>
  </si>
  <si>
    <t>.005</t>
  </si>
  <si>
    <t>.006</t>
  </si>
  <si>
    <t>.007</t>
  </si>
  <si>
    <t>.008</t>
  </si>
  <si>
    <t>.009</t>
  </si>
  <si>
    <t>.010</t>
  </si>
  <si>
    <t>.011</t>
  </si>
  <si>
    <t>.012</t>
  </si>
  <si>
    <t>.013</t>
  </si>
  <si>
    <t>.014</t>
  </si>
  <si>
    <t>.015</t>
  </si>
  <si>
    <t>.016</t>
  </si>
  <si>
    <t>.017</t>
  </si>
  <si>
    <t>.018</t>
  </si>
  <si>
    <t>.019</t>
  </si>
  <si>
    <t>.020</t>
  </si>
  <si>
    <t>.021</t>
  </si>
  <si>
    <t>.022</t>
  </si>
  <si>
    <t xml:space="preserve">TOTAL - INTERNATIONAL FINANCIAL </t>
  </si>
  <si>
    <t>ORGANISATIONS</t>
  </si>
  <si>
    <t>058 - National Parks and Conservation Services</t>
  </si>
  <si>
    <t>_x000C_</t>
  </si>
  <si>
    <t>VOTE 30 - LOANS</t>
  </si>
  <si>
    <t>SERVICES UNDER THE CONTROL</t>
  </si>
  <si>
    <t>OF THE DEPUTY PRIME MINISTER</t>
  </si>
  <si>
    <t>AND MINISTER OF FINANCE</t>
  </si>
  <si>
    <t>031 - Deputy Prime Minister and Minister of Finance</t>
  </si>
  <si>
    <t>SERVICES UNDER THE CONTROL OF</t>
  </si>
  <si>
    <t>TECHNOLOGY &amp; NATURAL RESOURCES</t>
  </si>
  <si>
    <t>TOTAL - MINISTRY OF LOCAL GOVERNMENT</t>
  </si>
  <si>
    <t>AND RODRIGUES</t>
  </si>
  <si>
    <t>SERVICES  UNDER  THE CONTROL  OF</t>
  </si>
  <si>
    <t>THE MINISTER OF PUBLIC UTILITIES</t>
  </si>
  <si>
    <t>082 - Electricity and Power</t>
  </si>
  <si>
    <t>TOTAL- ELECTRICITY AND POWER</t>
  </si>
  <si>
    <t>LAND TRANSPORT AND SHIPPING</t>
  </si>
  <si>
    <t>Land Transport and Shipping</t>
  </si>
  <si>
    <t>SERVICES UNDER THE CONTROL OF THE</t>
  </si>
  <si>
    <t>MINISTER OF HOUSING AND LANDS</t>
  </si>
  <si>
    <t>221 - Minister of Housing and Lands</t>
  </si>
  <si>
    <t>TOTAL - MINISTRY OF HOUSING AND LANDS</t>
  </si>
  <si>
    <t>TOTAL VOTE 30 - LOANS</t>
  </si>
  <si>
    <t>Net amount under the Provisions</t>
  </si>
  <si>
    <t>VOTE 31 - PROJECT EXPENDITURE</t>
  </si>
  <si>
    <t>011 - OFFICE OF THE PRESIDENT</t>
  </si>
  <si>
    <t>TOTAL - OFFICE OF THE PRESIDENT</t>
  </si>
  <si>
    <t>013 - JUDICIAL</t>
  </si>
  <si>
    <t>015 - ELECTORAL COMMISSIONER'S OFFICE</t>
  </si>
  <si>
    <t>TOTAL - ELECTORAL COMMISSIONER'S OFFICE</t>
  </si>
  <si>
    <t>CORRUPTION</t>
  </si>
  <si>
    <t>TOTAL - INDEPENDENT COMMISSION AGAINST</t>
  </si>
  <si>
    <t>OF THE PRIME MINISTER</t>
  </si>
  <si>
    <t>021 - Central Administration</t>
  </si>
  <si>
    <t>TOTAL - CENTRAL ADMINISTRATION</t>
  </si>
  <si>
    <t>022 - Defence and Home Affairs</t>
  </si>
  <si>
    <t>TOTAL - DEFENCE AND HOME AFFAIRS</t>
  </si>
  <si>
    <t>023 - Police</t>
  </si>
  <si>
    <t>023 - Special Mobile Force</t>
  </si>
  <si>
    <t>023 - National Coast Guard</t>
  </si>
  <si>
    <t>023 - Helicopter Unit</t>
  </si>
  <si>
    <t>024 - Printing</t>
  </si>
  <si>
    <t>TOTAL - PRINTING</t>
  </si>
  <si>
    <t>025 - Meteorological Services</t>
  </si>
  <si>
    <t>026 - Government Information Service</t>
  </si>
  <si>
    <t>TOTAL - GOVERNMENT INFORMATION SERVICE</t>
  </si>
  <si>
    <t>027 - Civil Aviation</t>
  </si>
  <si>
    <t>TOTAL - CIVIL AVIATION</t>
  </si>
  <si>
    <t>028 - Outer Islands</t>
  </si>
  <si>
    <t>TOTAL - OUTER ISLANDS</t>
  </si>
  <si>
    <t>029 - Mauritius Prisons Service</t>
  </si>
  <si>
    <t>THE DEPUTY PRIME MINISTER AND</t>
  </si>
  <si>
    <t>MINISTER OF FINANCE</t>
  </si>
  <si>
    <t>031 - General</t>
  </si>
  <si>
    <t>TOTAL - GENERAL</t>
  </si>
  <si>
    <t>032 - Equity Participation</t>
  </si>
  <si>
    <t>TOTAL - EQUITY PARTICIPATION</t>
  </si>
  <si>
    <t>033 - International Financial Organisations</t>
  </si>
  <si>
    <t>034 - Customs</t>
  </si>
  <si>
    <t>TOTAL - CUSTOMS</t>
  </si>
  <si>
    <t>AND MINISTRY OF FINANCE</t>
  </si>
  <si>
    <t>THE MINISTER OF INDUSTRY</t>
  </si>
  <si>
    <t>AND INTERNATIONAL TRADE</t>
  </si>
  <si>
    <t>041 -  General</t>
  </si>
  <si>
    <t>042 - Small &amp; Medium Enterprises</t>
  </si>
  <si>
    <t>TOTAL - SMALL &amp; MEDIUM ENTERPRISES</t>
  </si>
  <si>
    <t>043 - International Trade</t>
  </si>
  <si>
    <t>THE MINISTER OF AGRICULTURE, FOOD</t>
  </si>
  <si>
    <t>051 - Administration and General</t>
  </si>
  <si>
    <t>TOTAL - ADMINISTRATION AND GENERAL</t>
  </si>
  <si>
    <t>052 - Crop Development</t>
  </si>
  <si>
    <t>TOTAL - CROP DEVELOPMENT</t>
  </si>
  <si>
    <t>053 - Crop Research</t>
  </si>
  <si>
    <t>TOTAL - CROP RESEARCH</t>
  </si>
  <si>
    <t>054 - Livestock Development</t>
  </si>
  <si>
    <t>TOTAL - LIVESTOCK DEVELOPMENT</t>
  </si>
  <si>
    <t>055 - FOOD TECHNOLOGY</t>
  </si>
  <si>
    <t>TOTAL - FOOD TECHNOLOGY</t>
  </si>
  <si>
    <t>056 - Non-Sugar Sector Strategic Plan</t>
  </si>
  <si>
    <t>TOTAL - NON-SUGAR SECTOR STRATEGIC PLAN</t>
  </si>
  <si>
    <t>057 - Forestry Development</t>
  </si>
  <si>
    <t>TOTAL - NATIONAL PARKS AND</t>
  </si>
  <si>
    <t>CONSERVATION SERVICES</t>
  </si>
  <si>
    <t>AND REFORM INSTITUTIONS</t>
  </si>
  <si>
    <t>061 - General</t>
  </si>
  <si>
    <t>062 - Reform Institutions</t>
  </si>
  <si>
    <t>TOTAL - REFORM INSTITUTIONS</t>
  </si>
  <si>
    <t>THE MINISTER OF LOCAL GOVERNMENT</t>
  </si>
  <si>
    <t>071 - Local Government</t>
  </si>
  <si>
    <t>TOTAL - LOCAL GOVERNMENT</t>
  </si>
  <si>
    <t>072 - Fire Services</t>
  </si>
  <si>
    <t>TOTAL - FIRE SERVICES</t>
  </si>
  <si>
    <t>073 - Rodrigues</t>
  </si>
  <si>
    <t>GENERAL</t>
  </si>
  <si>
    <t>Administration</t>
  </si>
  <si>
    <t>Agriculture</t>
  </si>
  <si>
    <t>Education</t>
  </si>
  <si>
    <t>Health</t>
  </si>
  <si>
    <t>Public Infrastructure</t>
  </si>
  <si>
    <t>Marine Services</t>
  </si>
  <si>
    <t>Environment</t>
  </si>
  <si>
    <t>Water Resources</t>
  </si>
  <si>
    <t>Postal Services</t>
  </si>
  <si>
    <t>Civil Aviation</t>
  </si>
  <si>
    <t>Fire Services</t>
  </si>
  <si>
    <t>Housing</t>
  </si>
  <si>
    <t>Reform Institutions</t>
  </si>
  <si>
    <t>Fisheries</t>
  </si>
  <si>
    <t>Youth and Sports</t>
  </si>
  <si>
    <t>Meteorological Services</t>
  </si>
  <si>
    <t>Tourism</t>
  </si>
  <si>
    <t>Arts and Culture</t>
  </si>
  <si>
    <t>TOTAL - RODRIGUES</t>
  </si>
  <si>
    <t>074 - NATIONAL DEVELOPMENT UNIT</t>
  </si>
  <si>
    <t>TOTAL - NATIONAL DEVELOPMENT  UNIT</t>
  </si>
  <si>
    <t>081 -  General</t>
  </si>
  <si>
    <t>082 - Energy Services Division</t>
  </si>
  <si>
    <t>TOTAL - ENERGY SERVICES DIVISION</t>
  </si>
  <si>
    <t>083 - Water Resources</t>
  </si>
  <si>
    <t>TOTAL -  WATER  RESOURCES</t>
  </si>
  <si>
    <t>084 - Waste Water</t>
  </si>
  <si>
    <t>TOTAL - WASTE WATER</t>
  </si>
  <si>
    <t>TOTAL - MINISTRY OF PUBLIC UTILITIES</t>
  </si>
  <si>
    <t>THE MINISTER OF TOURISM AND LEISURE</t>
  </si>
  <si>
    <t>091 - Tourism</t>
  </si>
  <si>
    <t>TOTAL - MINISTRY OF TOURISM AND LEISURE</t>
  </si>
  <si>
    <t>THE MINISTER OF ENVIRONMENT</t>
  </si>
  <si>
    <t>101 - Environment</t>
  </si>
  <si>
    <t>TOTAL - MINISTRY OF ENVIRONMENT</t>
  </si>
  <si>
    <t>THE MINISTER OF PUBLIC INFRASTRUCTURE,</t>
  </si>
  <si>
    <t>Roads</t>
  </si>
  <si>
    <t>TOTAL - ROADS</t>
  </si>
  <si>
    <t>Buildings</t>
  </si>
  <si>
    <t>TOTAL - BUILDINGS</t>
  </si>
  <si>
    <t>Other Public Works</t>
  </si>
  <si>
    <t>TOTAL - OTHER  PUBLIC WORKS</t>
  </si>
  <si>
    <t>TOTAL - PUBLIC INFRASTRUCTURE</t>
  </si>
  <si>
    <t>112 - Land Transport</t>
  </si>
  <si>
    <t>TOTAL - LAND TRANSPORT</t>
  </si>
  <si>
    <t>113 - National Transport Authority</t>
  </si>
  <si>
    <t>TOTAL - NATIONAL TRANSPORT AUTHORITY</t>
  </si>
  <si>
    <t>114 - Shipping</t>
  </si>
  <si>
    <t>TOTAL - SHIPPING</t>
  </si>
  <si>
    <t>TOTAL - MINISTRY OF PUBLIC INFRASTRUCTURE,</t>
  </si>
  <si>
    <t>THE MINISTER OF CIVIL SERVICE AFFAIRS</t>
  </si>
  <si>
    <t>AND ADMINISTRATIVE REFORMS</t>
  </si>
  <si>
    <t>TOTAL - MINISTRY OF CIVIL SERVICE AFFAIRS</t>
  </si>
  <si>
    <t>INDUSTRIAL RELATIONS</t>
  </si>
  <si>
    <t>131 - Labour &amp; Industrial Relations</t>
  </si>
  <si>
    <t>TOTAL - MINISTRY OF LABOUR &amp;</t>
  </si>
  <si>
    <t>CHILD DEVELOPMENT AND FAMILY WELFARE</t>
  </si>
  <si>
    <t>141 - Women's Rights, Child Development</t>
  </si>
  <si>
    <t>TOTAL - MINISTRY OF WOMEN'S RIGHTS,</t>
  </si>
  <si>
    <t>THE MINISTER OF FOREIGN AFFAIRS</t>
  </si>
  <si>
    <t>AND REGIONAL COOPERATION</t>
  </si>
  <si>
    <t>151 - Foreign Affairs</t>
  </si>
  <si>
    <t>TOTAL - FOREIGN AFFAIRS</t>
  </si>
  <si>
    <t>152 - Regional Cooperation</t>
  </si>
  <si>
    <t>TOTAL - REGIONAL COOPERATION</t>
  </si>
  <si>
    <t>TOTAL - MINISTRY OF FOREIGN AFFAIRS</t>
  </si>
  <si>
    <t>THE MINISTER OF EDUCATION AND</t>
  </si>
  <si>
    <t>SCIENTIFIC RESEARCH</t>
  </si>
  <si>
    <t>161 - General</t>
  </si>
  <si>
    <t>162 - Pre-Primary Education Sector</t>
  </si>
  <si>
    <t>TOTAL - PRE-PRIMARY EDUCATION SECTOR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</si>
</sst>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00"/>
    <numFmt numFmtId="174" formatCode="#,##0.000000000"/>
    <numFmt numFmtId="175" formatCode="#,##0.00000000"/>
    <numFmt numFmtId="176" formatCode="#,##0.00000000000"/>
    <numFmt numFmtId="177" formatCode="#,##0.0000000"/>
  </numFmts>
  <fonts count="13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0" fontId="6" fillId="2" borderId="0" xfId="19" applyFont="1" applyFill="1" applyBorder="1">
      <alignment horizontal="right"/>
      <protection/>
    </xf>
    <xf numFmtId="0" fontId="6" fillId="2" borderId="0" xfId="0" applyFont="1" applyFill="1" applyBorder="1" applyAlignment="1">
      <alignment/>
    </xf>
    <xf numFmtId="0" fontId="6" fillId="2" borderId="0" xfId="20" applyFont="1" applyFill="1" applyBorder="1">
      <alignment horizontal="right"/>
      <protection/>
    </xf>
    <xf numFmtId="3" fontId="6" fillId="2" borderId="0" xfId="0" applyNumberFormat="1" applyFont="1" applyFill="1" applyBorder="1" applyAlignment="1">
      <alignment/>
    </xf>
    <xf numFmtId="0" fontId="7" fillId="5" borderId="2" xfId="22" applyFont="1" applyFill="1" applyBorder="1" applyAlignment="1">
      <alignment horizontal="centerContinuous"/>
      <protection/>
    </xf>
    <xf numFmtId="3" fontId="6" fillId="5" borderId="2" xfId="22" applyNumberFormat="1" applyFont="1" applyFill="1" applyBorder="1" applyAlignment="1">
      <alignment horizontal="centerContinuous"/>
      <protection/>
    </xf>
    <xf numFmtId="0" fontId="6" fillId="5" borderId="3" xfId="22" applyFont="1" applyFill="1" applyBorder="1" applyAlignment="1">
      <alignment horizontal="centerContinuous"/>
      <protection/>
    </xf>
    <xf numFmtId="0" fontId="7" fillId="5" borderId="4" xfId="22" applyFont="1" applyFill="1" applyBorder="1" applyAlignment="1">
      <alignment horizontal="left"/>
      <protection/>
    </xf>
    <xf numFmtId="3" fontId="7" fillId="5" borderId="4" xfId="22" applyNumberFormat="1" applyFont="1" applyFill="1" applyBorder="1" applyAlignment="1">
      <alignment horizontal="centerContinuous"/>
      <protection/>
    </xf>
    <xf numFmtId="0" fontId="7" fillId="5" borderId="4" xfId="22" applyFont="1" applyFill="1" applyBorder="1" applyAlignment="1">
      <alignment/>
      <protection/>
    </xf>
    <xf numFmtId="0" fontId="7" fillId="5" borderId="5" xfId="22" applyFont="1" applyFill="1" applyBorder="1" applyAlignment="1">
      <alignment/>
      <protection/>
    </xf>
    <xf numFmtId="0" fontId="7" fillId="2" borderId="2" xfId="20" applyFont="1" applyFill="1" applyBorder="1">
      <alignment horizontal="right"/>
      <protection/>
    </xf>
    <xf numFmtId="3" fontId="7" fillId="2" borderId="2" xfId="20" applyNumberFormat="1" applyFont="1" applyFill="1" applyBorder="1" applyAlignment="1">
      <alignment horizontal="centerContinuous"/>
      <protection/>
    </xf>
    <xf numFmtId="0" fontId="7" fillId="2" borderId="2" xfId="20" applyFont="1" applyFill="1" applyBorder="1" applyAlignment="1">
      <alignment horizontal="centerContinuous"/>
      <protection/>
    </xf>
    <xf numFmtId="0" fontId="7" fillId="2" borderId="3" xfId="20" applyFont="1" applyFill="1" applyBorder="1" applyAlignment="1">
      <alignment horizontal="centerContinuous"/>
      <protection/>
    </xf>
    <xf numFmtId="0" fontId="7" fillId="2" borderId="2" xfId="20" applyFont="1" applyFill="1" applyBorder="1" applyAlignment="1">
      <alignment/>
      <protection/>
    </xf>
    <xf numFmtId="0" fontId="7" fillId="2" borderId="3" xfId="20" applyFont="1" applyFill="1" applyBorder="1" applyAlignment="1">
      <alignment/>
      <protection/>
    </xf>
    <xf numFmtId="0" fontId="7" fillId="2" borderId="6" xfId="21" applyFont="1" applyFill="1" applyBorder="1">
      <alignment/>
      <protection/>
    </xf>
    <xf numFmtId="3" fontId="7" fillId="2" borderId="6" xfId="19" applyNumberFormat="1" applyFont="1" applyFill="1" applyBorder="1" applyAlignment="1">
      <alignment horizontal="centerContinuous"/>
      <protection/>
    </xf>
    <xf numFmtId="40" fontId="7" fillId="2" borderId="6" xfId="19" applyFont="1" applyFill="1" applyBorder="1">
      <alignment horizontal="right"/>
      <protection/>
    </xf>
    <xf numFmtId="40" fontId="7" fillId="2" borderId="7" xfId="19" applyFont="1" applyFill="1" applyBorder="1">
      <alignment horizontal="right"/>
      <protection/>
    </xf>
    <xf numFmtId="0" fontId="6" fillId="2" borderId="4" xfId="20" applyFont="1" applyFill="1" applyBorder="1">
      <alignment horizontal="right"/>
      <protection/>
    </xf>
    <xf numFmtId="0" fontId="6" fillId="2" borderId="2" xfId="21" applyFont="1" applyFill="1" applyBorder="1">
      <alignment/>
      <protection/>
    </xf>
    <xf numFmtId="40" fontId="6" fillId="2" borderId="2" xfId="19" applyFont="1" applyFill="1" applyBorder="1">
      <alignment horizontal="right"/>
      <protection/>
    </xf>
    <xf numFmtId="3" fontId="6" fillId="2" borderId="4" xfId="20" applyNumberFormat="1" applyFont="1" applyFill="1" applyBorder="1">
      <alignment horizontal="right"/>
      <protection/>
    </xf>
    <xf numFmtId="3" fontId="6" fillId="2" borderId="2" xfId="19" applyNumberFormat="1" applyFont="1" applyFill="1" applyBorder="1">
      <alignment horizontal="right"/>
      <protection/>
    </xf>
    <xf numFmtId="0" fontId="7" fillId="2" borderId="2" xfId="21" applyFont="1" applyFill="1" applyBorder="1">
      <alignment/>
      <protection/>
    </xf>
    <xf numFmtId="0" fontId="7" fillId="2" borderId="2" xfId="21" applyFont="1" applyFill="1" applyBorder="1" applyAlignment="1">
      <alignment horizontal="center"/>
      <protection/>
    </xf>
    <xf numFmtId="0" fontId="6" fillId="2" borderId="2" xfId="21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0" xfId="0" applyFont="1" applyFill="1" applyBorder="1" applyAlignment="1" quotePrefix="1">
      <alignment horizontal="right"/>
    </xf>
    <xf numFmtId="0" fontId="8" fillId="2" borderId="2" xfId="21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centerContinuous"/>
    </xf>
    <xf numFmtId="0" fontId="6" fillId="5" borderId="10" xfId="22" applyFont="1" applyFill="1" applyBorder="1" applyAlignment="1">
      <alignment horizontal="centerContinuous"/>
      <protection/>
    </xf>
    <xf numFmtId="0" fontId="8" fillId="2" borderId="0" xfId="21" applyFont="1" applyFill="1" applyBorder="1" applyAlignment="1">
      <alignment horizontal="center"/>
      <protection/>
    </xf>
    <xf numFmtId="3" fontId="6" fillId="2" borderId="0" xfId="19" applyNumberFormat="1" applyFont="1" applyFill="1" applyBorder="1">
      <alignment horizontal="right"/>
      <protection/>
    </xf>
    <xf numFmtId="0" fontId="6" fillId="2" borderId="0" xfId="21" applyFont="1" applyFill="1" applyBorder="1">
      <alignment/>
      <protection/>
    </xf>
    <xf numFmtId="40" fontId="9" fillId="2" borderId="2" xfId="19" applyFont="1" applyFill="1" applyBorder="1">
      <alignment horizontal="right"/>
      <protection/>
    </xf>
    <xf numFmtId="40" fontId="9" fillId="2" borderId="0" xfId="19" applyFont="1" applyFill="1" applyBorder="1">
      <alignment horizontal="right"/>
      <protection/>
    </xf>
    <xf numFmtId="40" fontId="9" fillId="2" borderId="11" xfId="19" applyFont="1" applyFill="1" applyBorder="1">
      <alignment horizontal="right"/>
      <protection/>
    </xf>
    <xf numFmtId="40" fontId="9" fillId="2" borderId="12" xfId="19" applyFont="1" applyFill="1" applyBorder="1">
      <alignment horizontal="right"/>
      <protection/>
    </xf>
    <xf numFmtId="40" fontId="9" fillId="2" borderId="6" xfId="19" applyFont="1" applyFill="1" applyBorder="1">
      <alignment horizontal="right"/>
      <protection/>
    </xf>
    <xf numFmtId="40" fontId="9" fillId="2" borderId="13" xfId="19" applyFont="1" applyFill="1" applyBorder="1">
      <alignment horizontal="right"/>
      <protection/>
    </xf>
    <xf numFmtId="4" fontId="6" fillId="2" borderId="0" xfId="0" applyNumberFormat="1" applyFont="1" applyFill="1" applyBorder="1" applyAlignment="1">
      <alignment horizontal="left"/>
    </xf>
    <xf numFmtId="4" fontId="6" fillId="2" borderId="0" xfId="19" applyNumberFormat="1" applyFont="1" applyFill="1" applyBorder="1" applyAlignment="1">
      <alignment horizontal="left"/>
      <protection/>
    </xf>
    <xf numFmtId="172" fontId="6" fillId="2" borderId="0" xfId="19" applyNumberFormat="1" applyFont="1" applyFill="1" applyBorder="1" applyAlignment="1">
      <alignment horizontal="left"/>
      <protection/>
    </xf>
    <xf numFmtId="4" fontId="6" fillId="2" borderId="0" xfId="0" applyNumberFormat="1" applyFont="1" applyFill="1" applyBorder="1" applyAlignment="1">
      <alignment/>
    </xf>
    <xf numFmtId="175" fontId="6" fillId="2" borderId="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177" fontId="6" fillId="2" borderId="0" xfId="0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/>
    </xf>
    <xf numFmtId="173" fontId="6" fillId="2" borderId="0" xfId="0" applyNumberFormat="1" applyFont="1" applyFill="1" applyBorder="1" applyAlignment="1">
      <alignment/>
    </xf>
    <xf numFmtId="40" fontId="6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0" fontId="6" fillId="2" borderId="0" xfId="21" applyFont="1" applyFill="1" applyBorder="1" applyAlignment="1">
      <alignment horizontal="left"/>
      <protection/>
    </xf>
    <xf numFmtId="3" fontId="6" fillId="2" borderId="0" xfId="19" applyNumberFormat="1" applyFont="1" applyFill="1" applyBorder="1" applyAlignment="1">
      <alignment horizontal="center"/>
      <protection/>
    </xf>
    <xf numFmtId="3" fontId="9" fillId="2" borderId="2" xfId="19" applyNumberFormat="1" applyFont="1" applyFill="1" applyBorder="1">
      <alignment horizontal="right"/>
      <protection/>
    </xf>
    <xf numFmtId="3" fontId="9" fillId="2" borderId="6" xfId="19" applyNumberFormat="1" applyFont="1" applyFill="1" applyBorder="1">
      <alignment horizontal="right"/>
      <protection/>
    </xf>
    <xf numFmtId="4" fontId="9" fillId="2" borderId="6" xfId="19" applyNumberFormat="1" applyFont="1" applyFill="1" applyBorder="1">
      <alignment horizontal="right"/>
      <protection/>
    </xf>
    <xf numFmtId="4" fontId="9" fillId="2" borderId="7" xfId="19" applyNumberFormat="1" applyFont="1" applyFill="1" applyBorder="1">
      <alignment horizontal="right"/>
      <protection/>
    </xf>
    <xf numFmtId="3" fontId="9" fillId="2" borderId="4" xfId="19" applyNumberFormat="1" applyFont="1" applyFill="1" applyBorder="1">
      <alignment horizontal="right"/>
      <protection/>
    </xf>
    <xf numFmtId="40" fontId="9" fillId="2" borderId="4" xfId="19" applyFont="1" applyFill="1" applyBorder="1">
      <alignment horizontal="right"/>
      <protection/>
    </xf>
    <xf numFmtId="40" fontId="9" fillId="2" borderId="14" xfId="19" applyFont="1" applyFill="1" applyBorder="1">
      <alignment horizontal="right"/>
      <protection/>
    </xf>
    <xf numFmtId="3" fontId="9" fillId="2" borderId="11" xfId="19" applyNumberFormat="1" applyFont="1" applyFill="1" applyBorder="1">
      <alignment horizontal="right"/>
      <protection/>
    </xf>
    <xf numFmtId="40" fontId="9" fillId="2" borderId="15" xfId="19" applyFont="1" applyFill="1" applyBorder="1">
      <alignment horizontal="right"/>
      <protection/>
    </xf>
    <xf numFmtId="40" fontId="9" fillId="2" borderId="7" xfId="19" applyFont="1" applyFill="1" applyBorder="1">
      <alignment horizontal="right"/>
      <protection/>
    </xf>
    <xf numFmtId="4" fontId="9" fillId="2" borderId="11" xfId="19" applyNumberFormat="1" applyFont="1" applyFill="1" applyBorder="1">
      <alignment horizontal="right"/>
      <protection/>
    </xf>
    <xf numFmtId="3" fontId="9" fillId="2" borderId="14" xfId="19" applyNumberFormat="1" applyFont="1" applyFill="1" applyBorder="1">
      <alignment horizontal="right"/>
      <protection/>
    </xf>
    <xf numFmtId="3" fontId="9" fillId="2" borderId="0" xfId="19" applyNumberFormat="1" applyFont="1" applyFill="1" applyBorder="1">
      <alignment horizontal="right"/>
      <protection/>
    </xf>
    <xf numFmtId="0" fontId="6" fillId="2" borderId="0" xfId="21" applyFont="1" applyFill="1" applyBorder="1" applyAlignment="1">
      <alignment horizontal="center"/>
      <protection/>
    </xf>
    <xf numFmtId="0" fontId="6" fillId="6" borderId="0" xfId="0" applyFont="1" applyFill="1" applyBorder="1" applyAlignment="1">
      <alignment/>
    </xf>
    <xf numFmtId="0" fontId="8" fillId="6" borderId="16" xfId="0" applyFont="1" applyFill="1" applyBorder="1" applyAlignment="1">
      <alignment horizontal="centerContinuous"/>
    </xf>
    <xf numFmtId="0" fontId="8" fillId="6" borderId="17" xfId="0" applyFont="1" applyFill="1" applyBorder="1" applyAlignment="1">
      <alignment horizontal="centerContinuous"/>
    </xf>
    <xf numFmtId="40" fontId="10" fillId="6" borderId="0" xfId="19" applyFont="1" applyFill="1" applyBorder="1">
      <alignment horizontal="right"/>
      <protection/>
    </xf>
    <xf numFmtId="40" fontId="9" fillId="2" borderId="3" xfId="19" applyFont="1" applyFill="1" applyBorder="1">
      <alignment horizontal="right"/>
      <protection/>
    </xf>
    <xf numFmtId="40" fontId="11" fillId="2" borderId="0" xfId="19" applyFont="1" applyFill="1" applyBorder="1" applyAlignment="1">
      <alignment horizontal="center"/>
      <protection/>
    </xf>
    <xf numFmtId="40" fontId="12" fillId="2" borderId="0" xfId="19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92"/>
  <sheetViews>
    <sheetView showGridLines="0" tabSelected="1" workbookViewId="0" topLeftCell="A1150">
      <selection activeCell="B1171" sqref="B1171"/>
    </sheetView>
  </sheetViews>
  <sheetFormatPr defaultColWidth="9.140625" defaultRowHeight="12.75"/>
  <cols>
    <col min="1" max="1" width="4.140625" style="30" customWidth="1"/>
    <col min="2" max="2" width="43.421875" style="2" customWidth="1"/>
    <col min="3" max="3" width="12.00390625" style="4" customWidth="1"/>
    <col min="4" max="4" width="13.421875" style="2" customWidth="1"/>
    <col min="5" max="5" width="8.8515625" style="2" customWidth="1"/>
    <col min="6" max="6" width="12.57421875" style="2" customWidth="1"/>
    <col min="7" max="7" width="18.7109375" style="47" hidden="1" customWidth="1"/>
    <col min="8" max="8" width="18.7109375" style="2" hidden="1" customWidth="1"/>
    <col min="9" max="16384" width="18.7109375" style="2" customWidth="1"/>
  </cols>
  <sheetData>
    <row r="1" spans="2:10" ht="12.75" hidden="1">
      <c r="B1" s="2">
        <v>1</v>
      </c>
      <c r="C1" s="4" t="s">
        <v>618</v>
      </c>
      <c r="D1" s="2">
        <v>1</v>
      </c>
      <c r="E1" s="74"/>
      <c r="F1" s="74" t="s">
        <v>619</v>
      </c>
      <c r="H1" s="2" t="s">
        <v>620</v>
      </c>
      <c r="I1" s="2">
        <v>11</v>
      </c>
      <c r="J1" s="2" t="s">
        <v>621</v>
      </c>
    </row>
    <row r="2" spans="2:6" ht="12.75" hidden="1">
      <c r="B2" s="2" t="s">
        <v>673</v>
      </c>
      <c r="C2" s="4">
        <v>3</v>
      </c>
      <c r="D2" s="2">
        <v>1</v>
      </c>
      <c r="E2" s="74"/>
      <c r="F2" s="74">
        <v>4</v>
      </c>
    </row>
    <row r="3" spans="5:6" ht="14.25" thickBot="1" thickTop="1">
      <c r="E3" s="75" t="s">
        <v>623</v>
      </c>
      <c r="F3" s="76"/>
    </row>
    <row r="4" spans="1:6" ht="13.5" thickTop="1">
      <c r="A4" s="36" t="s">
        <v>37</v>
      </c>
      <c r="B4" s="5"/>
      <c r="C4" s="6"/>
      <c r="D4" s="7"/>
      <c r="E4" s="37"/>
      <c r="F4" s="37"/>
    </row>
    <row r="5" spans="1:6" ht="12.75">
      <c r="A5" s="31"/>
      <c r="B5" s="8"/>
      <c r="C5" s="9" t="s">
        <v>624</v>
      </c>
      <c r="D5" s="10"/>
      <c r="E5" s="10"/>
      <c r="F5" s="11"/>
    </row>
    <row r="6" spans="1:6" ht="12.75">
      <c r="A6" s="32"/>
      <c r="B6" s="12"/>
      <c r="C6" s="13" t="s">
        <v>625</v>
      </c>
      <c r="D6" s="14" t="s">
        <v>626</v>
      </c>
      <c r="E6" s="14" t="s">
        <v>627</v>
      </c>
      <c r="F6" s="15" t="s">
        <v>628</v>
      </c>
    </row>
    <row r="7" spans="1:6" ht="12.75">
      <c r="A7" s="32"/>
      <c r="B7" s="14" t="s">
        <v>629</v>
      </c>
      <c r="C7" s="13" t="s">
        <v>630</v>
      </c>
      <c r="D7" s="14" t="s">
        <v>631</v>
      </c>
      <c r="E7" s="14" t="s">
        <v>622</v>
      </c>
      <c r="F7" s="15" t="s">
        <v>622</v>
      </c>
    </row>
    <row r="8" spans="1:6" ht="12.75">
      <c r="A8" s="32"/>
      <c r="B8" s="12"/>
      <c r="C8" s="13" t="s">
        <v>632</v>
      </c>
      <c r="D8" s="16"/>
      <c r="E8" s="16"/>
      <c r="F8" s="17"/>
    </row>
    <row r="9" spans="1:6" ht="12.75">
      <c r="A9" s="33"/>
      <c r="B9" s="18"/>
      <c r="C9" s="19" t="s">
        <v>633</v>
      </c>
      <c r="D9" s="20"/>
      <c r="E9" s="20"/>
      <c r="F9" s="21"/>
    </row>
    <row r="10" spans="2:6" ht="12.75">
      <c r="B10" s="22"/>
      <c r="C10" s="25"/>
      <c r="D10" s="22"/>
      <c r="E10" s="22"/>
      <c r="F10" s="3"/>
    </row>
    <row r="11" spans="2:6" ht="12.75">
      <c r="B11" s="28" t="s">
        <v>674</v>
      </c>
      <c r="C11" s="26"/>
      <c r="D11" s="24"/>
      <c r="E11" s="24"/>
      <c r="F11" s="1"/>
    </row>
    <row r="12" spans="2:6" ht="12.75">
      <c r="B12" s="23"/>
      <c r="C12" s="26"/>
      <c r="D12" s="24"/>
      <c r="E12" s="24"/>
      <c r="F12" s="1"/>
    </row>
    <row r="13" spans="2:6" ht="12.75">
      <c r="B13" s="28" t="s">
        <v>675</v>
      </c>
      <c r="C13" s="26"/>
      <c r="D13" s="24"/>
      <c r="E13" s="24"/>
      <c r="F13" s="1"/>
    </row>
    <row r="14" spans="2:6" ht="12.75">
      <c r="B14" s="28" t="s">
        <v>676</v>
      </c>
      <c r="C14" s="26"/>
      <c r="D14" s="24"/>
      <c r="E14" s="24"/>
      <c r="F14" s="1"/>
    </row>
    <row r="15" spans="2:6" ht="12.75">
      <c r="B15" s="28" t="s">
        <v>677</v>
      </c>
      <c r="C15" s="26"/>
      <c r="D15" s="24"/>
      <c r="E15" s="24"/>
      <c r="F15" s="1"/>
    </row>
    <row r="16" spans="2:6" ht="12.75">
      <c r="B16" s="23"/>
      <c r="C16" s="26"/>
      <c r="D16" s="24"/>
      <c r="E16" s="24"/>
      <c r="F16" s="1"/>
    </row>
    <row r="17" spans="2:6" ht="12.75">
      <c r="B17" s="27" t="s">
        <v>678</v>
      </c>
      <c r="C17" s="26"/>
      <c r="D17" s="24"/>
      <c r="E17" s="24"/>
      <c r="F17" s="1"/>
    </row>
    <row r="18" spans="1:6" ht="12.75">
      <c r="A18" s="34" t="s">
        <v>634</v>
      </c>
      <c r="B18" s="23" t="s">
        <v>638</v>
      </c>
      <c r="C18" s="60">
        <v>20000000</v>
      </c>
      <c r="D18" s="41">
        <v>2319736.84</v>
      </c>
      <c r="E18" s="41">
        <f>IF(D18&gt;C18,D18-C18,"")</f>
      </c>
      <c r="F18" s="42">
        <f>IF(C18&gt;D18,C18-D18,"")</f>
        <v>17680263.16</v>
      </c>
    </row>
    <row r="19" spans="1:6" ht="12.75">
      <c r="A19" s="34" t="s">
        <v>635</v>
      </c>
      <c r="B19" s="23" t="s">
        <v>639</v>
      </c>
      <c r="C19" s="60"/>
      <c r="D19" s="41"/>
      <c r="E19" s="41">
        <f>IF(D19&gt;C19,D19-C19,"")</f>
      </c>
      <c r="F19" s="42"/>
    </row>
    <row r="20" spans="1:6" ht="12.75">
      <c r="A20" s="34"/>
      <c r="B20" s="23" t="s">
        <v>436</v>
      </c>
      <c r="C20" s="60">
        <v>10</v>
      </c>
      <c r="D20" s="41">
        <v>0</v>
      </c>
      <c r="E20" s="41">
        <f>IF(D20&gt;C20,D20-C20,"")</f>
      </c>
      <c r="F20" s="42">
        <f>IF(C20&gt;D20,C20-D20,"")</f>
        <v>10</v>
      </c>
    </row>
    <row r="21" spans="1:6" ht="12.75">
      <c r="A21" s="34" t="s">
        <v>636</v>
      </c>
      <c r="B21" s="23" t="s">
        <v>640</v>
      </c>
      <c r="C21" s="60">
        <v>252300000</v>
      </c>
      <c r="D21" s="41">
        <v>231539324.35</v>
      </c>
      <c r="E21" s="41">
        <f>IF(D21&gt;C21,D21-C21,"")</f>
      </c>
      <c r="F21" s="42">
        <f>IF(C21&gt;D21,C21-D21,"")</f>
        <v>20760675.650000006</v>
      </c>
    </row>
    <row r="22" spans="1:6" ht="12.75">
      <c r="A22" s="34" t="s">
        <v>637</v>
      </c>
      <c r="B22" s="23" t="s">
        <v>641</v>
      </c>
      <c r="C22" s="61">
        <v>90000000</v>
      </c>
      <c r="D22" s="45">
        <v>90000000</v>
      </c>
      <c r="E22" s="45">
        <f>IF(D22&gt;C22,D22-C22,"")</f>
      </c>
      <c r="F22" s="46">
        <f>IF(C22&gt;D22,C22-D22,"")</f>
      </c>
    </row>
    <row r="23" spans="2:6" ht="12.75">
      <c r="B23" s="29" t="s">
        <v>95</v>
      </c>
      <c r="C23" s="60"/>
      <c r="D23" s="41"/>
      <c r="E23" s="41"/>
      <c r="F23" s="42"/>
    </row>
    <row r="24" spans="2:7" ht="12.75">
      <c r="B24" s="29" t="s">
        <v>731</v>
      </c>
      <c r="C24" s="61">
        <f>SUM(C18:C22)</f>
        <v>362300010</v>
      </c>
      <c r="D24" s="62">
        <f>SUM(D18:D22)</f>
        <v>323859061.19</v>
      </c>
      <c r="E24" s="61"/>
      <c r="F24" s="63">
        <f>SUM(F18:F22)</f>
        <v>38440948.81</v>
      </c>
      <c r="G24" s="47">
        <f>C24-D24</f>
        <v>38440948.81</v>
      </c>
    </row>
    <row r="25" spans="2:6" ht="12.75">
      <c r="B25" s="23"/>
      <c r="C25" s="60"/>
      <c r="D25" s="41"/>
      <c r="E25" s="41"/>
      <c r="F25" s="42"/>
    </row>
    <row r="26" spans="2:6" ht="12.75">
      <c r="B26" s="28" t="s">
        <v>679</v>
      </c>
      <c r="C26" s="60"/>
      <c r="D26" s="41"/>
      <c r="E26" s="41"/>
      <c r="F26" s="42"/>
    </row>
    <row r="27" spans="2:6" ht="12.75">
      <c r="B27" s="28" t="s">
        <v>738</v>
      </c>
      <c r="C27" s="60"/>
      <c r="D27" s="41"/>
      <c r="E27" s="41"/>
      <c r="F27" s="42"/>
    </row>
    <row r="28" spans="2:6" ht="12.75">
      <c r="B28" s="28" t="s">
        <v>680</v>
      </c>
      <c r="C28" s="60"/>
      <c r="D28" s="41"/>
      <c r="E28" s="41"/>
      <c r="F28" s="42"/>
    </row>
    <row r="29" spans="2:6" ht="12.75">
      <c r="B29" s="23"/>
      <c r="C29" s="60"/>
      <c r="D29" s="41"/>
      <c r="E29" s="41"/>
      <c r="F29" s="42"/>
    </row>
    <row r="30" spans="2:6" ht="12.75">
      <c r="B30" s="28" t="s">
        <v>642</v>
      </c>
      <c r="C30" s="60"/>
      <c r="D30" s="41"/>
      <c r="E30" s="41"/>
      <c r="F30" s="42"/>
    </row>
    <row r="31" spans="2:6" ht="12.75">
      <c r="B31" s="28" t="s">
        <v>643</v>
      </c>
      <c r="C31" s="60"/>
      <c r="D31" s="41"/>
      <c r="E31" s="41"/>
      <c r="F31" s="42"/>
    </row>
    <row r="32" spans="1:6" ht="12.75">
      <c r="A32" s="34" t="s">
        <v>634</v>
      </c>
      <c r="B32" s="23" t="s">
        <v>644</v>
      </c>
      <c r="C32" s="61">
        <v>10</v>
      </c>
      <c r="D32" s="45">
        <v>0</v>
      </c>
      <c r="E32" s="45">
        <f>IF(D32&gt;C32,D32-C32,"")</f>
      </c>
      <c r="F32" s="46">
        <f>IF(C32&gt;D32,C32-D32,"")</f>
        <v>10</v>
      </c>
    </row>
    <row r="33" spans="2:6" ht="12.75">
      <c r="B33" s="29" t="s">
        <v>51</v>
      </c>
      <c r="C33" s="60"/>
      <c r="D33" s="41"/>
      <c r="E33" s="41"/>
      <c r="F33" s="42"/>
    </row>
    <row r="34" spans="2:6" ht="12.75">
      <c r="B34" s="29" t="s">
        <v>680</v>
      </c>
      <c r="C34" s="61">
        <f>SUM(C32:C33)</f>
        <v>10</v>
      </c>
      <c r="D34" s="45">
        <f>SUM(D32:D33)</f>
        <v>0</v>
      </c>
      <c r="E34" s="45"/>
      <c r="F34" s="46">
        <f>SUM(F32:F33)</f>
        <v>10</v>
      </c>
    </row>
    <row r="35" spans="2:6" ht="12.75">
      <c r="B35" s="23"/>
      <c r="C35" s="60"/>
      <c r="D35" s="41"/>
      <c r="E35" s="41"/>
      <c r="F35" s="42"/>
    </row>
    <row r="36" spans="2:6" ht="12.75">
      <c r="B36" s="28" t="s">
        <v>689</v>
      </c>
      <c r="C36" s="60"/>
      <c r="D36" s="41"/>
      <c r="E36" s="41"/>
      <c r="F36" s="42"/>
    </row>
    <row r="37" spans="2:6" ht="12.75">
      <c r="B37" s="28" t="s">
        <v>645</v>
      </c>
      <c r="C37" s="60"/>
      <c r="D37" s="41"/>
      <c r="E37" s="41"/>
      <c r="F37" s="42"/>
    </row>
    <row r="38" spans="2:6" ht="12.75">
      <c r="B38" s="28" t="s">
        <v>682</v>
      </c>
      <c r="C38" s="60"/>
      <c r="D38" s="41"/>
      <c r="E38" s="41"/>
      <c r="F38" s="42"/>
    </row>
    <row r="39" spans="2:6" ht="12.75">
      <c r="B39" s="28"/>
      <c r="C39" s="60"/>
      <c r="D39" s="41"/>
      <c r="E39" s="41"/>
      <c r="F39" s="42"/>
    </row>
    <row r="40" spans="2:6" ht="12.75">
      <c r="B40" s="28" t="s">
        <v>52</v>
      </c>
      <c r="C40" s="60"/>
      <c r="D40" s="41"/>
      <c r="E40" s="41"/>
      <c r="F40" s="42"/>
    </row>
    <row r="41" spans="1:6" ht="12.75">
      <c r="A41" s="34" t="s">
        <v>634</v>
      </c>
      <c r="B41" s="23" t="s">
        <v>437</v>
      </c>
      <c r="C41" s="60"/>
      <c r="D41" s="41"/>
      <c r="E41" s="41"/>
      <c r="F41" s="42"/>
    </row>
    <row r="42" spans="1:6" ht="12.75">
      <c r="A42" s="34"/>
      <c r="B42" s="23" t="s">
        <v>438</v>
      </c>
      <c r="C42" s="60">
        <v>10</v>
      </c>
      <c r="D42" s="41">
        <v>0</v>
      </c>
      <c r="E42" s="41">
        <f>IF(D42&gt;C42,D42-C42,"")</f>
      </c>
      <c r="F42" s="42">
        <f>IF(C42&gt;D42,C42-D42,"")</f>
        <v>10</v>
      </c>
    </row>
    <row r="43" spans="1:6" ht="12.75">
      <c r="A43" s="34"/>
      <c r="B43" s="23"/>
      <c r="C43" s="60"/>
      <c r="D43" s="41"/>
      <c r="E43" s="41"/>
      <c r="F43" s="42"/>
    </row>
    <row r="44" spans="2:6" ht="12.75">
      <c r="B44" s="29" t="s">
        <v>681</v>
      </c>
      <c r="C44" s="64"/>
      <c r="D44" s="65"/>
      <c r="E44" s="65"/>
      <c r="F44" s="66"/>
    </row>
    <row r="45" spans="2:6" ht="12.75">
      <c r="B45" s="29" t="s">
        <v>682</v>
      </c>
      <c r="C45" s="61">
        <f>SUM(C42:C44)</f>
        <v>10</v>
      </c>
      <c r="D45" s="45">
        <f>SUM(D42:D44)</f>
        <v>0</v>
      </c>
      <c r="E45" s="45"/>
      <c r="F45" s="46">
        <f>SUM(F42:F44)</f>
        <v>10</v>
      </c>
    </row>
    <row r="46" spans="2:6" ht="12.75">
      <c r="B46" s="23"/>
      <c r="C46" s="60"/>
      <c r="D46" s="41"/>
      <c r="E46" s="41"/>
      <c r="F46" s="42"/>
    </row>
    <row r="47" spans="2:6" ht="12.75">
      <c r="B47" s="28" t="s">
        <v>683</v>
      </c>
      <c r="C47" s="60"/>
      <c r="D47" s="41"/>
      <c r="E47" s="41"/>
      <c r="F47" s="42"/>
    </row>
    <row r="48" spans="2:6" ht="12.75">
      <c r="B48" s="28" t="s">
        <v>684</v>
      </c>
      <c r="C48" s="60"/>
      <c r="D48" s="41"/>
      <c r="E48" s="41"/>
      <c r="F48" s="42"/>
    </row>
    <row r="49" spans="2:6" ht="12.75">
      <c r="B49" s="23"/>
      <c r="C49" s="60"/>
      <c r="D49" s="41"/>
      <c r="E49" s="41"/>
      <c r="F49" s="42"/>
    </row>
    <row r="50" spans="2:6" ht="12.75">
      <c r="B50" s="28" t="s">
        <v>685</v>
      </c>
      <c r="C50" s="60"/>
      <c r="D50" s="41"/>
      <c r="E50" s="41"/>
      <c r="F50" s="42"/>
    </row>
    <row r="51" spans="1:6" ht="12.75">
      <c r="A51" s="34" t="s">
        <v>634</v>
      </c>
      <c r="B51" s="23" t="s">
        <v>439</v>
      </c>
      <c r="C51" s="60">
        <v>11800000</v>
      </c>
      <c r="D51" s="41">
        <v>9927004.5</v>
      </c>
      <c r="E51" s="41">
        <f>IF(D51&gt;C51,D51-C51,"")</f>
      </c>
      <c r="F51" s="42">
        <f>IF(C51&gt;D51,C51-D51,"")</f>
        <v>1872995.5</v>
      </c>
    </row>
    <row r="52" spans="1:6" ht="12.75">
      <c r="A52" s="34" t="s">
        <v>635</v>
      </c>
      <c r="B52" s="23" t="s">
        <v>440</v>
      </c>
      <c r="C52" s="60">
        <v>24300000</v>
      </c>
      <c r="D52" s="41">
        <v>0</v>
      </c>
      <c r="E52" s="41">
        <f>IF(D52&gt;C52,D52-C52,"")</f>
      </c>
      <c r="F52" s="42">
        <f>IF(C52&gt;D52,C52-D52,"")</f>
        <v>24300000</v>
      </c>
    </row>
    <row r="53" spans="1:6" ht="12.75">
      <c r="A53" s="34" t="s">
        <v>636</v>
      </c>
      <c r="B53" s="23" t="s">
        <v>441</v>
      </c>
      <c r="C53" s="60"/>
      <c r="D53" s="41"/>
      <c r="E53" s="41">
        <f>IF(D53&gt;C53,D53-C53,"")</f>
      </c>
      <c r="F53" s="42">
        <f>IF(C53&gt;D53,C53-D53,"")</f>
      </c>
    </row>
    <row r="54" spans="1:6" ht="12.75">
      <c r="A54" s="34"/>
      <c r="B54" s="23" t="s">
        <v>442</v>
      </c>
      <c r="C54" s="60">
        <v>10</v>
      </c>
      <c r="D54" s="41">
        <v>0</v>
      </c>
      <c r="E54" s="41">
        <f>IF(D54&gt;C54,D54-C54,"")</f>
      </c>
      <c r="F54" s="42">
        <f>IF(C54&gt;D54,C54-D54,"")</f>
        <v>10</v>
      </c>
    </row>
    <row r="55" spans="2:7" ht="12.75">
      <c r="B55" s="29" t="s">
        <v>686</v>
      </c>
      <c r="C55" s="67">
        <f>SUM(C51:C54)</f>
        <v>36100010</v>
      </c>
      <c r="D55" s="43">
        <f>SUM(D51:D54)</f>
        <v>9927004.5</v>
      </c>
      <c r="E55" s="43"/>
      <c r="F55" s="44">
        <f>SUM(F51:F54)</f>
        <v>26173005.5</v>
      </c>
      <c r="G55" s="47">
        <f>C55-D55</f>
        <v>26173005.5</v>
      </c>
    </row>
    <row r="56" spans="2:6" ht="12.75">
      <c r="B56" s="23"/>
      <c r="C56" s="60"/>
      <c r="D56" s="41"/>
      <c r="E56" s="41"/>
      <c r="F56" s="42"/>
    </row>
    <row r="57" spans="2:6" ht="12.75">
      <c r="B57" s="28" t="s">
        <v>789</v>
      </c>
      <c r="C57" s="60"/>
      <c r="D57" s="41"/>
      <c r="E57" s="41"/>
      <c r="F57" s="42"/>
    </row>
    <row r="58" spans="1:6" ht="12.75">
      <c r="A58" s="34" t="s">
        <v>634</v>
      </c>
      <c r="B58" s="23" t="s">
        <v>443</v>
      </c>
      <c r="C58" s="60">
        <v>9700000</v>
      </c>
      <c r="D58" s="41">
        <v>9658339.1</v>
      </c>
      <c r="E58" s="41">
        <f>IF(D58&gt;C58,D58-C58,"")</f>
      </c>
      <c r="F58" s="42">
        <f>IF(C58&gt;D58,C58-D58,"")</f>
        <v>41660.90000000037</v>
      </c>
    </row>
    <row r="59" spans="1:6" ht="12.75">
      <c r="A59" s="34" t="s">
        <v>635</v>
      </c>
      <c r="B59" s="23" t="s">
        <v>444</v>
      </c>
      <c r="C59" s="60">
        <v>8000000</v>
      </c>
      <c r="D59" s="41">
        <v>4876650.26</v>
      </c>
      <c r="E59" s="41">
        <f>IF(D59&gt;C59,D59-C59,"")</f>
      </c>
      <c r="F59" s="42">
        <f>IF(C59&gt;D59,C59-D59,"")</f>
        <v>3123349.74</v>
      </c>
    </row>
    <row r="60" spans="1:6" ht="12.75">
      <c r="A60" s="34" t="s">
        <v>636</v>
      </c>
      <c r="B60" s="23" t="s">
        <v>445</v>
      </c>
      <c r="C60" s="60">
        <v>24000000</v>
      </c>
      <c r="D60" s="41">
        <v>10554136.67</v>
      </c>
      <c r="E60" s="41">
        <f>IF(D60&gt;C60,D60-C60,"")</f>
      </c>
      <c r="F60" s="42">
        <f>IF(C60&gt;D60,C60-D60,"")</f>
        <v>13445863.33</v>
      </c>
    </row>
    <row r="61" spans="1:6" ht="12.75">
      <c r="A61" s="34" t="s">
        <v>637</v>
      </c>
      <c r="B61" s="23" t="s">
        <v>446</v>
      </c>
      <c r="C61" s="61">
        <v>94300000</v>
      </c>
      <c r="D61" s="45">
        <v>94280514.14</v>
      </c>
      <c r="E61" s="41">
        <f>IF(D61&gt;C61,D61-C61,"")</f>
      </c>
      <c r="F61" s="42">
        <f>IF(C61&gt;D61,C61-D61,"")</f>
        <v>19485.859999999404</v>
      </c>
    </row>
    <row r="62" spans="2:7" ht="12.75">
      <c r="B62" s="29" t="s">
        <v>53</v>
      </c>
      <c r="C62" s="67">
        <f>SUM(C58:C61)</f>
        <v>136000000</v>
      </c>
      <c r="D62" s="43">
        <f>SUM(D58:D61)</f>
        <v>119369640.17</v>
      </c>
      <c r="E62" s="43"/>
      <c r="F62" s="44">
        <f>SUM(F58:F61)</f>
        <v>16630359.83</v>
      </c>
      <c r="G62" s="47">
        <f>C62-D62</f>
        <v>16630359.829999998</v>
      </c>
    </row>
    <row r="63" spans="2:7" ht="12.75">
      <c r="B63" s="29" t="s">
        <v>793</v>
      </c>
      <c r="C63" s="67">
        <f>C55+C62</f>
        <v>172100010</v>
      </c>
      <c r="D63" s="43">
        <f>D55+D62</f>
        <v>129296644.67</v>
      </c>
      <c r="E63" s="43"/>
      <c r="F63" s="68">
        <f>F55+F62</f>
        <v>42803365.33</v>
      </c>
      <c r="G63" s="47">
        <f>C63-D63</f>
        <v>42803365.33</v>
      </c>
    </row>
    <row r="64" spans="2:6" ht="12.75">
      <c r="B64" s="40"/>
      <c r="C64" s="72"/>
      <c r="D64" s="42"/>
      <c r="E64" s="42"/>
      <c r="F64" s="42"/>
    </row>
    <row r="65" spans="2:6" ht="12.75">
      <c r="B65" s="23"/>
      <c r="C65" s="60"/>
      <c r="D65" s="41"/>
      <c r="E65" s="41"/>
      <c r="F65" s="42"/>
    </row>
    <row r="66" spans="2:6" ht="12.75">
      <c r="B66" s="28" t="s">
        <v>91</v>
      </c>
      <c r="C66" s="60"/>
      <c r="D66" s="41"/>
      <c r="E66" s="41"/>
      <c r="F66" s="42"/>
    </row>
    <row r="67" spans="2:6" ht="12.75">
      <c r="B67" s="28"/>
      <c r="C67" s="60"/>
      <c r="D67" s="41"/>
      <c r="E67" s="41"/>
      <c r="F67" s="42"/>
    </row>
    <row r="68" spans="2:6" ht="12.75">
      <c r="B68" s="28" t="s">
        <v>679</v>
      </c>
      <c r="C68" s="60"/>
      <c r="D68" s="41"/>
      <c r="E68" s="41"/>
      <c r="F68" s="42"/>
    </row>
    <row r="69" spans="2:6" ht="12.75">
      <c r="B69" s="28" t="s">
        <v>54</v>
      </c>
      <c r="C69" s="60"/>
      <c r="D69" s="41"/>
      <c r="E69" s="41"/>
      <c r="F69" s="42"/>
    </row>
    <row r="70" spans="2:6" ht="12.75">
      <c r="B70" s="28" t="s">
        <v>687</v>
      </c>
      <c r="C70" s="60"/>
      <c r="D70" s="41"/>
      <c r="E70" s="41"/>
      <c r="F70" s="42"/>
    </row>
    <row r="71" spans="2:6" ht="12.75">
      <c r="B71" s="23"/>
      <c r="C71" s="60"/>
      <c r="D71" s="41"/>
      <c r="E71" s="41"/>
      <c r="F71" s="42"/>
    </row>
    <row r="72" spans="2:6" ht="12.75">
      <c r="B72" s="28" t="s">
        <v>55</v>
      </c>
      <c r="C72" s="60"/>
      <c r="D72" s="41"/>
      <c r="E72" s="41"/>
      <c r="F72" s="42"/>
    </row>
    <row r="73" spans="2:6" ht="12.75">
      <c r="B73" s="28" t="s">
        <v>688</v>
      </c>
      <c r="C73" s="60"/>
      <c r="D73" s="41"/>
      <c r="E73" s="41"/>
      <c r="F73" s="42"/>
    </row>
    <row r="74" spans="1:6" ht="12.75">
      <c r="A74" s="34" t="s">
        <v>634</v>
      </c>
      <c r="B74" s="23" t="s">
        <v>447</v>
      </c>
      <c r="C74" s="61">
        <v>10</v>
      </c>
      <c r="D74" s="45">
        <v>0</v>
      </c>
      <c r="E74" s="45">
        <f>IF(D74&gt;C74,D74-C74,"")</f>
      </c>
      <c r="F74" s="46">
        <f>IF(C74&gt;D74,C74-D74,"")</f>
        <v>10</v>
      </c>
    </row>
    <row r="75" spans="2:6" ht="12.75">
      <c r="B75" s="29" t="s">
        <v>814</v>
      </c>
      <c r="C75" s="60"/>
      <c r="D75" s="41"/>
      <c r="E75" s="41"/>
      <c r="F75" s="42"/>
    </row>
    <row r="76" spans="2:6" ht="12.75">
      <c r="B76" s="29" t="s">
        <v>687</v>
      </c>
      <c r="C76" s="61">
        <f>SUM(C74:C75)</f>
        <v>10</v>
      </c>
      <c r="D76" s="45">
        <f>SUM(D74:D75)</f>
        <v>0</v>
      </c>
      <c r="E76" s="45"/>
      <c r="F76" s="46">
        <f>SUM(F74:F75)</f>
        <v>10</v>
      </c>
    </row>
    <row r="77" spans="2:6" ht="12.75">
      <c r="B77" s="23"/>
      <c r="C77" s="60"/>
      <c r="D77" s="41"/>
      <c r="E77" s="41"/>
      <c r="F77" s="42"/>
    </row>
    <row r="78" spans="2:6" ht="12.75">
      <c r="B78" s="28" t="s">
        <v>689</v>
      </c>
      <c r="C78" s="60"/>
      <c r="D78" s="41"/>
      <c r="E78" s="41"/>
      <c r="F78" s="42"/>
    </row>
    <row r="79" spans="2:6" ht="12.75">
      <c r="B79" s="28" t="s">
        <v>690</v>
      </c>
      <c r="C79" s="60"/>
      <c r="D79" s="41"/>
      <c r="E79" s="41"/>
      <c r="F79" s="42"/>
    </row>
    <row r="80" spans="2:6" ht="12.75">
      <c r="B80" s="23"/>
      <c r="C80" s="60"/>
      <c r="D80" s="41"/>
      <c r="E80" s="41"/>
      <c r="F80" s="42"/>
    </row>
    <row r="81" spans="2:6" ht="12.75">
      <c r="B81" s="28" t="s">
        <v>691</v>
      </c>
      <c r="C81" s="60"/>
      <c r="D81" s="41"/>
      <c r="E81" s="41"/>
      <c r="F81" s="42"/>
    </row>
    <row r="82" spans="1:6" ht="12.75">
      <c r="A82" s="34" t="s">
        <v>634</v>
      </c>
      <c r="B82" s="23" t="s">
        <v>448</v>
      </c>
      <c r="C82" s="60">
        <v>88400000</v>
      </c>
      <c r="D82" s="41">
        <v>88345825.68</v>
      </c>
      <c r="E82" s="41">
        <f>IF(D82&gt;C82,D82-C82,"")</f>
      </c>
      <c r="F82" s="42">
        <f>IF(C82&gt;D82,C82-D82,"")</f>
        <v>54174.31999999285</v>
      </c>
    </row>
    <row r="83" spans="1:6" ht="12.75">
      <c r="A83" s="34"/>
      <c r="B83" s="23"/>
      <c r="C83" s="61"/>
      <c r="D83" s="45"/>
      <c r="E83" s="45"/>
      <c r="F83" s="46"/>
    </row>
    <row r="84" spans="2:7" ht="12.75">
      <c r="B84" s="29" t="s">
        <v>692</v>
      </c>
      <c r="C84" s="67">
        <f>SUM(C82:C83)</f>
        <v>88400000</v>
      </c>
      <c r="D84" s="43">
        <f>SUM(D82:D83)</f>
        <v>88345825.68</v>
      </c>
      <c r="E84" s="43"/>
      <c r="F84" s="44">
        <f>SUM(F82:F83)</f>
        <v>54174.31999999285</v>
      </c>
      <c r="G84" s="47">
        <f>C84-D84</f>
        <v>54174.31999999285</v>
      </c>
    </row>
    <row r="85" spans="2:6" ht="12.75">
      <c r="B85" s="29"/>
      <c r="C85" s="60"/>
      <c r="D85" s="41"/>
      <c r="E85" s="41"/>
      <c r="F85" s="42"/>
    </row>
    <row r="86" spans="2:7" ht="12.75">
      <c r="B86" s="28" t="s">
        <v>693</v>
      </c>
      <c r="C86" s="61">
        <f>C24+C34+C45+C63+C76+C84</f>
        <v>622800050</v>
      </c>
      <c r="D86" s="45">
        <f>D24+D34+D45+D63+D76+D84</f>
        <v>541501531.54</v>
      </c>
      <c r="E86" s="45"/>
      <c r="F86" s="69">
        <f>F24+F34+F45+F63+F76+F84</f>
        <v>81298518.46</v>
      </c>
      <c r="G86" s="48">
        <f>C86-D86</f>
        <v>81298518.46000004</v>
      </c>
    </row>
    <row r="87" spans="2:6" ht="12.75">
      <c r="B87" s="35" t="s">
        <v>694</v>
      </c>
      <c r="C87" s="60"/>
      <c r="D87" s="41"/>
      <c r="E87" s="41"/>
      <c r="F87" s="77">
        <f>IF(C86&gt;D86,C86-D86,"")</f>
        <v>81298518.46000004</v>
      </c>
    </row>
    <row r="88" spans="2:6" ht="12.75">
      <c r="B88" s="23"/>
      <c r="C88" s="60"/>
      <c r="D88" s="41"/>
      <c r="E88" s="41"/>
      <c r="F88" s="42"/>
    </row>
    <row r="89" spans="2:6" ht="12.75">
      <c r="B89" s="28" t="s">
        <v>695</v>
      </c>
      <c r="C89" s="60"/>
      <c r="D89" s="41"/>
      <c r="E89" s="41"/>
      <c r="F89" s="42"/>
    </row>
    <row r="90" spans="2:6" ht="12.75">
      <c r="B90" s="23"/>
      <c r="C90" s="60"/>
      <c r="D90" s="41"/>
      <c r="E90" s="41"/>
      <c r="F90" s="42"/>
    </row>
    <row r="91" spans="2:6" ht="12.75">
      <c r="B91" s="28" t="s">
        <v>696</v>
      </c>
      <c r="C91" s="60"/>
      <c r="D91" s="41"/>
      <c r="E91" s="41"/>
      <c r="F91" s="42"/>
    </row>
    <row r="92" spans="1:6" ht="12.75">
      <c r="A92" s="34" t="s">
        <v>634</v>
      </c>
      <c r="B92" s="23" t="s">
        <v>449</v>
      </c>
      <c r="C92" s="60">
        <v>94236000</v>
      </c>
      <c r="D92" s="41">
        <v>94055196.97</v>
      </c>
      <c r="E92" s="41">
        <f>IF(D92&gt;C92,D92-C92,"")</f>
      </c>
      <c r="F92" s="42">
        <f>IF(C92&gt;D92,C92-D92,"")</f>
        <v>180803.0300000012</v>
      </c>
    </row>
    <row r="93" spans="1:6" ht="12.75">
      <c r="A93" s="34"/>
      <c r="B93" s="23"/>
      <c r="C93" s="60"/>
      <c r="D93" s="41"/>
      <c r="E93" s="41"/>
      <c r="F93" s="42"/>
    </row>
    <row r="94" spans="2:7" ht="12.75">
      <c r="B94" s="29" t="s">
        <v>697</v>
      </c>
      <c r="C94" s="67">
        <f>SUM(C92:C93)</f>
        <v>94236000</v>
      </c>
      <c r="D94" s="43">
        <f>SUM(D92:D93)</f>
        <v>94055196.97</v>
      </c>
      <c r="E94" s="43"/>
      <c r="F94" s="44">
        <f>SUM(F92:F93)</f>
        <v>180803.0300000012</v>
      </c>
      <c r="G94" s="47">
        <f>C94-D94</f>
        <v>180803.0300000012</v>
      </c>
    </row>
    <row r="95" spans="2:6" ht="12.75">
      <c r="B95" s="23"/>
      <c r="C95" s="60"/>
      <c r="D95" s="41"/>
      <c r="E95" s="41"/>
      <c r="F95" s="42"/>
    </row>
    <row r="96" spans="2:6" ht="12.75">
      <c r="B96" s="28" t="s">
        <v>452</v>
      </c>
      <c r="C96" s="60"/>
      <c r="D96" s="41"/>
      <c r="E96" s="41"/>
      <c r="F96" s="42"/>
    </row>
    <row r="97" spans="1:6" ht="12.75">
      <c r="A97" s="34" t="s">
        <v>634</v>
      </c>
      <c r="B97" s="23" t="s">
        <v>450</v>
      </c>
      <c r="C97" s="60"/>
      <c r="D97" s="41"/>
      <c r="E97" s="41"/>
      <c r="F97" s="42"/>
    </row>
    <row r="98" spans="1:6" ht="12.75">
      <c r="A98" s="34"/>
      <c r="B98" s="23" t="s">
        <v>451</v>
      </c>
      <c r="C98" s="60">
        <v>1000000</v>
      </c>
      <c r="D98" s="41">
        <v>194707.44</v>
      </c>
      <c r="E98" s="41">
        <f>IF(D98&gt;C98,D98-C98,"")</f>
      </c>
      <c r="F98" s="42">
        <f>IF(C98&gt;D98,C98-D98,"")</f>
        <v>805292.56</v>
      </c>
    </row>
    <row r="99" spans="1:6" ht="12.75">
      <c r="A99" s="34"/>
      <c r="B99" s="23"/>
      <c r="C99" s="60"/>
      <c r="D99" s="41"/>
      <c r="E99" s="41"/>
      <c r="F99" s="42"/>
    </row>
    <row r="100" spans="2:7" ht="12.75">
      <c r="B100" s="29" t="s">
        <v>453</v>
      </c>
      <c r="C100" s="67">
        <f>SUM(C98:C99)</f>
        <v>1000000</v>
      </c>
      <c r="D100" s="43">
        <f>SUM(D98:D99)</f>
        <v>194707.44</v>
      </c>
      <c r="E100" s="43"/>
      <c r="F100" s="44">
        <f>SUM(F98:F99)</f>
        <v>805292.56</v>
      </c>
      <c r="G100" s="47">
        <f>C100-D100</f>
        <v>805292.56</v>
      </c>
    </row>
    <row r="101" spans="2:6" ht="12.75">
      <c r="B101" s="23"/>
      <c r="C101" s="60"/>
      <c r="D101" s="41"/>
      <c r="E101" s="41"/>
      <c r="F101" s="42"/>
    </row>
    <row r="102" spans="2:6" ht="12.75">
      <c r="B102" s="28" t="s">
        <v>698</v>
      </c>
      <c r="C102" s="60"/>
      <c r="D102" s="41"/>
      <c r="E102" s="41"/>
      <c r="F102" s="42"/>
    </row>
    <row r="103" spans="1:6" ht="12.75">
      <c r="A103" s="34" t="s">
        <v>634</v>
      </c>
      <c r="B103" s="23" t="s">
        <v>454</v>
      </c>
      <c r="C103" s="60">
        <v>500000</v>
      </c>
      <c r="D103" s="41">
        <v>0</v>
      </c>
      <c r="E103" s="41">
        <f aca="true" t="shared" si="0" ref="E103:E108">IF(D103&gt;C103,D103-C103,"")</f>
      </c>
      <c r="F103" s="42">
        <f aca="true" t="shared" si="1" ref="F103:F108">IF(C103&gt;D103,C103-D103,"")</f>
        <v>500000</v>
      </c>
    </row>
    <row r="104" spans="1:6" ht="12.75">
      <c r="A104" s="34" t="s">
        <v>635</v>
      </c>
      <c r="B104" s="23" t="s">
        <v>455</v>
      </c>
      <c r="C104" s="60">
        <v>9645400</v>
      </c>
      <c r="D104" s="41">
        <v>4784047.91</v>
      </c>
      <c r="E104" s="41">
        <f t="shared" si="0"/>
      </c>
      <c r="F104" s="42">
        <f t="shared" si="1"/>
        <v>4861352.09</v>
      </c>
    </row>
    <row r="105" spans="1:6" ht="12.75">
      <c r="A105" s="34" t="s">
        <v>636</v>
      </c>
      <c r="B105" s="23" t="s">
        <v>457</v>
      </c>
      <c r="C105" s="60"/>
      <c r="D105" s="41"/>
      <c r="E105" s="41">
        <f t="shared" si="0"/>
      </c>
      <c r="F105" s="42">
        <f t="shared" si="1"/>
      </c>
    </row>
    <row r="106" spans="1:6" ht="12.75">
      <c r="A106" s="34"/>
      <c r="B106" s="23" t="s">
        <v>458</v>
      </c>
      <c r="C106" s="60"/>
      <c r="D106" s="41"/>
      <c r="E106" s="41">
        <f t="shared" si="0"/>
      </c>
      <c r="F106" s="42">
        <f t="shared" si="1"/>
      </c>
    </row>
    <row r="107" spans="1:6" ht="12.75">
      <c r="A107" s="34"/>
      <c r="B107" s="23" t="s">
        <v>459</v>
      </c>
      <c r="C107" s="60">
        <v>354610</v>
      </c>
      <c r="D107" s="41">
        <v>354583</v>
      </c>
      <c r="E107" s="41">
        <f t="shared" si="0"/>
      </c>
      <c r="F107" s="42">
        <f t="shared" si="1"/>
        <v>27</v>
      </c>
    </row>
    <row r="108" spans="1:6" ht="12.75">
      <c r="A108" s="34" t="s">
        <v>637</v>
      </c>
      <c r="B108" s="23" t="s">
        <v>456</v>
      </c>
      <c r="C108" s="60">
        <v>15100000</v>
      </c>
      <c r="D108" s="41">
        <v>15095156.52</v>
      </c>
      <c r="E108" s="41">
        <f t="shared" si="0"/>
      </c>
      <c r="F108" s="42">
        <f t="shared" si="1"/>
        <v>4843.480000000447</v>
      </c>
    </row>
    <row r="109" spans="1:6" ht="7.5" customHeight="1">
      <c r="A109" s="34"/>
      <c r="B109" s="23"/>
      <c r="C109" s="60"/>
      <c r="D109" s="41"/>
      <c r="E109" s="41"/>
      <c r="F109" s="42"/>
    </row>
    <row r="110" spans="2:7" ht="12.75">
      <c r="B110" s="29" t="s">
        <v>84</v>
      </c>
      <c r="C110" s="67">
        <f>SUM(C103:C109)</f>
        <v>25600010</v>
      </c>
      <c r="D110" s="43">
        <f>SUM(D103:D108)</f>
        <v>20233787.43</v>
      </c>
      <c r="E110" s="43"/>
      <c r="F110" s="68">
        <f>SUM(F103:F108)</f>
        <v>5366222.57</v>
      </c>
      <c r="G110" s="47">
        <f>C110-D110</f>
        <v>5366222.57</v>
      </c>
    </row>
    <row r="111" spans="2:6" ht="12.75">
      <c r="B111" s="23"/>
      <c r="C111" s="60"/>
      <c r="D111" s="41"/>
      <c r="E111" s="41"/>
      <c r="F111" s="42"/>
    </row>
    <row r="112" spans="2:6" ht="12.75">
      <c r="B112" s="28" t="s">
        <v>646</v>
      </c>
      <c r="C112" s="60"/>
      <c r="D112" s="41"/>
      <c r="E112" s="41"/>
      <c r="F112" s="42"/>
    </row>
    <row r="113" spans="2:6" ht="12.75">
      <c r="B113" s="28" t="s">
        <v>647</v>
      </c>
      <c r="C113" s="60"/>
      <c r="D113" s="41"/>
      <c r="E113" s="41"/>
      <c r="F113" s="42"/>
    </row>
    <row r="114" spans="2:6" ht="12.75">
      <c r="B114" s="23"/>
      <c r="C114" s="60"/>
      <c r="D114" s="41"/>
      <c r="E114" s="41"/>
      <c r="F114" s="42"/>
    </row>
    <row r="115" spans="1:6" ht="12.75">
      <c r="A115" s="34" t="s">
        <v>634</v>
      </c>
      <c r="B115" s="23" t="s">
        <v>460</v>
      </c>
      <c r="C115" s="60">
        <v>1000000</v>
      </c>
      <c r="D115" s="41">
        <v>0</v>
      </c>
      <c r="E115" s="41">
        <f>IF(D115&gt;C115,D115-C115,"")</f>
      </c>
      <c r="F115" s="42">
        <f>IF(C115&gt;D115,C115-D115,"")</f>
        <v>1000000</v>
      </c>
    </row>
    <row r="116" spans="1:6" ht="12.75">
      <c r="A116" s="34" t="s">
        <v>635</v>
      </c>
      <c r="B116" s="23" t="s">
        <v>461</v>
      </c>
      <c r="C116" s="60">
        <v>1000000</v>
      </c>
      <c r="D116" s="41">
        <v>627900</v>
      </c>
      <c r="E116" s="41">
        <f>IF(D116&gt;C116,D116-C116,"")</f>
      </c>
      <c r="F116" s="42">
        <f>IF(C116&gt;D116,C116-D116,"")</f>
        <v>372100</v>
      </c>
    </row>
    <row r="117" spans="1:6" ht="7.5" customHeight="1">
      <c r="A117" s="34"/>
      <c r="B117" s="23"/>
      <c r="C117" s="61"/>
      <c r="D117" s="45"/>
      <c r="E117" s="45"/>
      <c r="F117" s="46"/>
    </row>
    <row r="118" spans="2:6" ht="12.75">
      <c r="B118" s="29" t="s">
        <v>648</v>
      </c>
      <c r="C118" s="60"/>
      <c r="D118" s="41"/>
      <c r="E118" s="41"/>
      <c r="F118" s="42"/>
    </row>
    <row r="119" spans="2:7" ht="12.75">
      <c r="B119" s="29" t="s">
        <v>649</v>
      </c>
      <c r="C119" s="61">
        <f>SUM(C115:C118)</f>
        <v>2000000</v>
      </c>
      <c r="D119" s="45">
        <f>SUM(D115:D118)</f>
        <v>627900</v>
      </c>
      <c r="E119" s="45"/>
      <c r="F119" s="46">
        <f>SUM(F115:F118)</f>
        <v>1372100</v>
      </c>
      <c r="G119" s="47">
        <f>C119-D119</f>
        <v>1372100</v>
      </c>
    </row>
    <row r="120" spans="2:6" ht="12.75">
      <c r="B120" s="73"/>
      <c r="C120" s="72"/>
      <c r="D120" s="42"/>
      <c r="E120" s="42"/>
      <c r="F120" s="42"/>
    </row>
    <row r="121" spans="2:6" ht="12.75">
      <c r="B121" s="29"/>
      <c r="C121" s="60"/>
      <c r="D121" s="41"/>
      <c r="E121" s="41"/>
      <c r="F121" s="42"/>
    </row>
    <row r="122" spans="2:6" ht="12.75">
      <c r="B122" s="28" t="s">
        <v>38</v>
      </c>
      <c r="C122" s="60"/>
      <c r="D122" s="41"/>
      <c r="E122" s="41"/>
      <c r="F122" s="42"/>
    </row>
    <row r="123" spans="2:6" ht="12.75">
      <c r="B123" s="23"/>
      <c r="C123" s="60"/>
      <c r="D123" s="41"/>
      <c r="E123" s="41"/>
      <c r="F123" s="42"/>
    </row>
    <row r="124" spans="2:6" ht="12.75">
      <c r="B124" s="28" t="s">
        <v>699</v>
      </c>
      <c r="C124" s="60"/>
      <c r="D124" s="41"/>
      <c r="E124" s="41"/>
      <c r="F124" s="42"/>
    </row>
    <row r="125" spans="1:6" ht="12.75">
      <c r="A125" s="34" t="s">
        <v>634</v>
      </c>
      <c r="B125" s="23" t="s">
        <v>461</v>
      </c>
      <c r="C125" s="60">
        <v>1696250</v>
      </c>
      <c r="D125" s="41">
        <v>1696250</v>
      </c>
      <c r="E125" s="41">
        <f>IF(D125&gt;C125,D125-C125,"")</f>
      </c>
      <c r="F125" s="42">
        <f>IF(C125&gt;D125,C125-D125,"")</f>
      </c>
    </row>
    <row r="126" spans="2:6" ht="12.75">
      <c r="B126" s="29" t="s">
        <v>700</v>
      </c>
      <c r="C126" s="67">
        <f>SUM(C125)</f>
        <v>1696250</v>
      </c>
      <c r="D126" s="43">
        <f>SUM(D125)</f>
        <v>1696250</v>
      </c>
      <c r="E126" s="43"/>
      <c r="F126" s="44"/>
    </row>
    <row r="127" spans="2:6" ht="12.75">
      <c r="B127" s="23"/>
      <c r="C127" s="60"/>
      <c r="D127" s="41"/>
      <c r="E127" s="41"/>
      <c r="F127" s="42"/>
    </row>
    <row r="128" spans="2:6" ht="12.75">
      <c r="B128" s="28" t="s">
        <v>462</v>
      </c>
      <c r="C128" s="60"/>
      <c r="D128" s="41"/>
      <c r="E128" s="41"/>
      <c r="F128" s="42"/>
    </row>
    <row r="129" spans="2:6" ht="12.75">
      <c r="B129" s="28" t="s">
        <v>650</v>
      </c>
      <c r="C129" s="60"/>
      <c r="D129" s="41"/>
      <c r="E129" s="41"/>
      <c r="F129" s="42"/>
    </row>
    <row r="130" spans="1:6" ht="12.75">
      <c r="A130" s="34" t="s">
        <v>634</v>
      </c>
      <c r="B130" s="23" t="s">
        <v>463</v>
      </c>
      <c r="C130" s="60">
        <v>10</v>
      </c>
      <c r="D130" s="41">
        <v>0</v>
      </c>
      <c r="E130" s="41">
        <f>IF(D130&gt;C130,D130-C130,"")</f>
      </c>
      <c r="F130" s="42">
        <f>IF(C130&gt;D130,C130-D130,"")</f>
        <v>10</v>
      </c>
    </row>
    <row r="131" spans="2:6" ht="12.75">
      <c r="B131" s="29" t="s">
        <v>651</v>
      </c>
      <c r="C131" s="64"/>
      <c r="D131" s="65"/>
      <c r="E131" s="65"/>
      <c r="F131" s="66"/>
    </row>
    <row r="132" spans="2:6" ht="12.75">
      <c r="B132" s="29" t="s">
        <v>650</v>
      </c>
      <c r="C132" s="61">
        <f>SUM(C130:C131)</f>
        <v>10</v>
      </c>
      <c r="D132" s="45">
        <f>SUM(D130:D131)</f>
        <v>0</v>
      </c>
      <c r="E132" s="45"/>
      <c r="F132" s="69">
        <f>SUM(F130:F131)</f>
        <v>10</v>
      </c>
    </row>
    <row r="133" spans="2:6" ht="12.75">
      <c r="B133" s="29"/>
      <c r="C133" s="60"/>
      <c r="D133" s="41"/>
      <c r="E133" s="41"/>
      <c r="F133" s="42"/>
    </row>
    <row r="134" spans="2:6" ht="12.75">
      <c r="B134" s="28" t="s">
        <v>464</v>
      </c>
      <c r="C134" s="60"/>
      <c r="D134" s="41"/>
      <c r="E134" s="41"/>
      <c r="F134" s="42"/>
    </row>
    <row r="135" spans="2:6" ht="12.75">
      <c r="B135" s="28" t="s">
        <v>701</v>
      </c>
      <c r="C135" s="60"/>
      <c r="D135" s="41"/>
      <c r="E135" s="41"/>
      <c r="F135" s="42"/>
    </row>
    <row r="136" spans="1:6" ht="12.75">
      <c r="A136" s="34" t="s">
        <v>634</v>
      </c>
      <c r="B136" s="23" t="s">
        <v>465</v>
      </c>
      <c r="C136" s="60">
        <v>12000000</v>
      </c>
      <c r="D136" s="41">
        <v>11000000</v>
      </c>
      <c r="E136" s="41">
        <f>IF(D136&gt;C136,D136-C136,"")</f>
      </c>
      <c r="F136" s="42">
        <f>IF(C136&gt;D136,C136-D136,"")</f>
        <v>1000000</v>
      </c>
    </row>
    <row r="137" spans="2:6" ht="12.75">
      <c r="B137" s="29" t="s">
        <v>702</v>
      </c>
      <c r="C137" s="64"/>
      <c r="D137" s="65"/>
      <c r="E137" s="65"/>
      <c r="F137" s="66"/>
    </row>
    <row r="138" spans="2:7" ht="12.75">
      <c r="B138" s="29" t="s">
        <v>701</v>
      </c>
      <c r="C138" s="61">
        <f>SUM(C136:C137)</f>
        <v>12000000</v>
      </c>
      <c r="D138" s="45">
        <f>SUM(D136:D137)</f>
        <v>11000000</v>
      </c>
      <c r="E138" s="45"/>
      <c r="F138" s="46">
        <f>SUM(F136:F137)</f>
        <v>1000000</v>
      </c>
      <c r="G138" s="48"/>
    </row>
    <row r="139" spans="2:6" ht="12.75">
      <c r="B139" s="23"/>
      <c r="C139" s="60"/>
      <c r="D139" s="41"/>
      <c r="E139" s="41"/>
      <c r="F139" s="42"/>
    </row>
    <row r="140" spans="2:6" ht="12.75">
      <c r="B140" s="28" t="s">
        <v>675</v>
      </c>
      <c r="C140" s="60"/>
      <c r="D140" s="41"/>
      <c r="E140" s="41"/>
      <c r="F140" s="42"/>
    </row>
    <row r="141" spans="2:6" ht="12.75">
      <c r="B141" s="28" t="s">
        <v>703</v>
      </c>
      <c r="C141" s="60"/>
      <c r="D141" s="41"/>
      <c r="E141" s="41"/>
      <c r="F141" s="42"/>
    </row>
    <row r="142" spans="2:6" ht="12.75">
      <c r="B142" s="23"/>
      <c r="C142" s="60"/>
      <c r="D142" s="41"/>
      <c r="E142" s="41"/>
      <c r="F142" s="42"/>
    </row>
    <row r="143" spans="2:6" ht="12.75">
      <c r="B143" s="28" t="s">
        <v>704</v>
      </c>
      <c r="C143" s="60"/>
      <c r="D143" s="41"/>
      <c r="E143" s="41"/>
      <c r="F143" s="42"/>
    </row>
    <row r="144" spans="1:6" ht="12.75">
      <c r="A144" s="34" t="s">
        <v>634</v>
      </c>
      <c r="B144" s="23" t="s">
        <v>466</v>
      </c>
      <c r="C144" s="60">
        <v>23000000</v>
      </c>
      <c r="D144" s="41">
        <v>18189789.28</v>
      </c>
      <c r="E144" s="41">
        <f aca="true" t="shared" si="2" ref="E144:E149">IF(D144&gt;C144,D144-C144,"")</f>
      </c>
      <c r="F144" s="42">
        <f aca="true" t="shared" si="3" ref="F144:F149">IF(C144&gt;D144,C144-D144,"")</f>
        <v>4810210.719999999</v>
      </c>
    </row>
    <row r="145" spans="1:6" ht="12.75">
      <c r="A145" s="34" t="s">
        <v>635</v>
      </c>
      <c r="B145" s="23" t="s">
        <v>467</v>
      </c>
      <c r="C145" s="60">
        <v>5000000</v>
      </c>
      <c r="D145" s="41">
        <v>1400000</v>
      </c>
      <c r="E145" s="41">
        <f t="shared" si="2"/>
      </c>
      <c r="F145" s="42">
        <f t="shared" si="3"/>
        <v>3600000</v>
      </c>
    </row>
    <row r="146" spans="1:6" ht="12.75">
      <c r="A146" s="34" t="s">
        <v>636</v>
      </c>
      <c r="B146" s="23" t="s">
        <v>468</v>
      </c>
      <c r="C146" s="60"/>
      <c r="D146" s="41"/>
      <c r="E146" s="41">
        <f t="shared" si="2"/>
      </c>
      <c r="F146" s="42">
        <f t="shared" si="3"/>
      </c>
    </row>
    <row r="147" spans="1:6" ht="12.75">
      <c r="A147" s="34"/>
      <c r="B147" s="23" t="s">
        <v>469</v>
      </c>
      <c r="C147" s="60">
        <v>10</v>
      </c>
      <c r="D147" s="41">
        <v>0</v>
      </c>
      <c r="E147" s="41">
        <f t="shared" si="2"/>
      </c>
      <c r="F147" s="42">
        <f t="shared" si="3"/>
        <v>10</v>
      </c>
    </row>
    <row r="148" spans="1:6" ht="12.75">
      <c r="A148" s="34" t="s">
        <v>637</v>
      </c>
      <c r="B148" s="23" t="s">
        <v>470</v>
      </c>
      <c r="C148" s="60">
        <v>10</v>
      </c>
      <c r="D148" s="41">
        <v>0</v>
      </c>
      <c r="E148" s="41">
        <f t="shared" si="2"/>
      </c>
      <c r="F148" s="42">
        <f t="shared" si="3"/>
        <v>10</v>
      </c>
    </row>
    <row r="149" spans="1:6" ht="12.75">
      <c r="A149" s="34" t="s">
        <v>652</v>
      </c>
      <c r="B149" s="23" t="s">
        <v>56</v>
      </c>
      <c r="C149" s="60">
        <v>6000000</v>
      </c>
      <c r="D149" s="41">
        <v>5144258.5</v>
      </c>
      <c r="E149" s="41">
        <f t="shared" si="2"/>
      </c>
      <c r="F149" s="42">
        <f t="shared" si="3"/>
        <v>855741.5</v>
      </c>
    </row>
    <row r="150" spans="2:7" ht="12.75">
      <c r="B150" s="29" t="s">
        <v>705</v>
      </c>
      <c r="C150" s="67">
        <f>SUM(C144:C149)</f>
        <v>34000020</v>
      </c>
      <c r="D150" s="43">
        <f>SUM(D144:D149)</f>
        <v>24734047.78</v>
      </c>
      <c r="E150" s="43"/>
      <c r="F150" s="44">
        <f>SUM(F144:F149)</f>
        <v>9265972.219999999</v>
      </c>
      <c r="G150" s="48">
        <f>C150-D150</f>
        <v>9265972.219999999</v>
      </c>
    </row>
    <row r="151" spans="2:7" ht="12.75">
      <c r="B151" s="23"/>
      <c r="C151" s="60"/>
      <c r="D151" s="41"/>
      <c r="E151" s="41"/>
      <c r="F151" s="42"/>
      <c r="G151" s="48"/>
    </row>
    <row r="152" spans="2:6" ht="12.75">
      <c r="B152" s="28" t="s">
        <v>706</v>
      </c>
      <c r="C152" s="60"/>
      <c r="D152" s="41"/>
      <c r="E152" s="41"/>
      <c r="F152" s="42"/>
    </row>
    <row r="153" spans="1:6" ht="12.75">
      <c r="A153" s="34" t="s">
        <v>634</v>
      </c>
      <c r="B153" s="23" t="s">
        <v>471</v>
      </c>
      <c r="C153" s="60">
        <v>20000000</v>
      </c>
      <c r="D153" s="41">
        <v>18484953</v>
      </c>
      <c r="E153" s="41">
        <f>IF(D153&gt;C153,D153-C153,"")</f>
      </c>
      <c r="F153" s="42">
        <f>IF(C153&gt;D153,C153-D153,"")</f>
        <v>1515047</v>
      </c>
    </row>
    <row r="154" spans="1:6" ht="12.75">
      <c r="A154" s="34" t="s">
        <v>635</v>
      </c>
      <c r="B154" s="23" t="s">
        <v>472</v>
      </c>
      <c r="C154" s="60">
        <v>8000000</v>
      </c>
      <c r="D154" s="41">
        <v>7447881.89</v>
      </c>
      <c r="E154" s="41">
        <f>IF(D154&gt;C154,D154-C154,"")</f>
      </c>
      <c r="F154" s="42">
        <f>IF(C154&gt;D154,C154-D154,"")</f>
        <v>552118.1100000003</v>
      </c>
    </row>
    <row r="155" spans="1:6" ht="12.75">
      <c r="A155" s="34" t="s">
        <v>636</v>
      </c>
      <c r="B155" s="23" t="s">
        <v>57</v>
      </c>
      <c r="C155" s="60">
        <v>4000000</v>
      </c>
      <c r="D155" s="41">
        <v>3026850</v>
      </c>
      <c r="E155" s="41">
        <f>IF(D155&gt;C155,D155-C155,"")</f>
      </c>
      <c r="F155" s="42">
        <f>IF(C155&gt;D155,C155-D155,"")</f>
        <v>973150</v>
      </c>
    </row>
    <row r="156" spans="2:6" ht="12.75">
      <c r="B156" s="23"/>
      <c r="C156" s="60"/>
      <c r="D156" s="41"/>
      <c r="E156" s="41">
        <f>IF(D156&gt;C156,D156-C156,"")</f>
      </c>
      <c r="F156" s="42">
        <f>IF(C156&gt;D156,C156-D156,"")</f>
      </c>
    </row>
    <row r="157" spans="2:7" ht="12.75">
      <c r="B157" s="29" t="s">
        <v>707</v>
      </c>
      <c r="C157" s="67">
        <f>SUM(C153:C156)</f>
        <v>32000000</v>
      </c>
      <c r="D157" s="43">
        <f>SUM(D153:D156)</f>
        <v>28959684.89</v>
      </c>
      <c r="E157" s="43"/>
      <c r="F157" s="44">
        <f>SUM(F153:F156)</f>
        <v>3040315.1100000003</v>
      </c>
      <c r="G157" s="48">
        <f>C157-D157</f>
        <v>3040315.1099999994</v>
      </c>
    </row>
    <row r="158" spans="2:6" ht="7.5" customHeight="1">
      <c r="B158" s="23"/>
      <c r="C158" s="60"/>
      <c r="D158" s="41"/>
      <c r="E158" s="41"/>
      <c r="F158" s="42"/>
    </row>
    <row r="159" spans="2:6" ht="12.75">
      <c r="B159" s="28" t="s">
        <v>708</v>
      </c>
      <c r="C159" s="60"/>
      <c r="D159" s="41"/>
      <c r="E159" s="41"/>
      <c r="F159" s="42"/>
    </row>
    <row r="160" spans="1:6" ht="12.75">
      <c r="A160" s="34" t="s">
        <v>634</v>
      </c>
      <c r="B160" s="23" t="s">
        <v>473</v>
      </c>
      <c r="C160" s="60">
        <v>3000000</v>
      </c>
      <c r="D160" s="41">
        <v>1429570.74</v>
      </c>
      <c r="E160" s="41">
        <f aca="true" t="shared" si="4" ref="E160:E173">IF(D160&gt;C160,D160-C160,"")</f>
      </c>
      <c r="F160" s="42">
        <f aca="true" t="shared" si="5" ref="F160:F173">IF(C160&gt;D160,C160-D160,"")</f>
        <v>1570429.26</v>
      </c>
    </row>
    <row r="161" spans="1:6" ht="12.75">
      <c r="A161" s="34" t="s">
        <v>635</v>
      </c>
      <c r="B161" s="23" t="s">
        <v>474</v>
      </c>
      <c r="C161" s="60">
        <v>19750000</v>
      </c>
      <c r="D161" s="41">
        <v>10609776.68</v>
      </c>
      <c r="E161" s="41">
        <f t="shared" si="4"/>
      </c>
      <c r="F161" s="42">
        <f t="shared" si="5"/>
        <v>9140223.32</v>
      </c>
    </row>
    <row r="162" spans="1:6" ht="12.75">
      <c r="A162" s="34" t="s">
        <v>636</v>
      </c>
      <c r="B162" s="23" t="s">
        <v>475</v>
      </c>
      <c r="C162" s="60">
        <v>850000</v>
      </c>
      <c r="D162" s="41">
        <v>0</v>
      </c>
      <c r="E162" s="41">
        <f t="shared" si="4"/>
      </c>
      <c r="F162" s="42">
        <f t="shared" si="5"/>
        <v>850000</v>
      </c>
    </row>
    <row r="163" spans="1:6" ht="12.75">
      <c r="A163" s="34" t="s">
        <v>637</v>
      </c>
      <c r="B163" s="23" t="s">
        <v>466</v>
      </c>
      <c r="C163" s="60">
        <v>12100000</v>
      </c>
      <c r="D163" s="41">
        <v>11145780.63</v>
      </c>
      <c r="E163" s="41">
        <f t="shared" si="4"/>
      </c>
      <c r="F163" s="42">
        <f t="shared" si="5"/>
        <v>954219.3699999992</v>
      </c>
    </row>
    <row r="164" spans="1:6" ht="12.75">
      <c r="A164" s="34" t="s">
        <v>652</v>
      </c>
      <c r="B164" s="23" t="s">
        <v>476</v>
      </c>
      <c r="C164" s="60">
        <v>28000000</v>
      </c>
      <c r="D164" s="41">
        <v>21572653.33</v>
      </c>
      <c r="E164" s="41">
        <f t="shared" si="4"/>
      </c>
      <c r="F164" s="42">
        <f t="shared" si="5"/>
        <v>6427346.670000002</v>
      </c>
    </row>
    <row r="165" spans="1:6" ht="12.75">
      <c r="A165" s="34" t="s">
        <v>653</v>
      </c>
      <c r="B165" s="23" t="s">
        <v>477</v>
      </c>
      <c r="C165" s="60">
        <v>5000000</v>
      </c>
      <c r="D165" s="41">
        <v>1392821.88</v>
      </c>
      <c r="E165" s="41">
        <f t="shared" si="4"/>
      </c>
      <c r="F165" s="42">
        <f t="shared" si="5"/>
        <v>3607178.12</v>
      </c>
    </row>
    <row r="166" spans="1:6" ht="12.75">
      <c r="A166" s="34" t="s">
        <v>654</v>
      </c>
      <c r="B166" s="23" t="s">
        <v>478</v>
      </c>
      <c r="C166" s="60">
        <v>50000</v>
      </c>
      <c r="D166" s="41">
        <v>0</v>
      </c>
      <c r="E166" s="41">
        <f t="shared" si="4"/>
      </c>
      <c r="F166" s="42">
        <f t="shared" si="5"/>
        <v>50000</v>
      </c>
    </row>
    <row r="167" spans="1:6" ht="12.75">
      <c r="A167" s="34" t="s">
        <v>655</v>
      </c>
      <c r="B167" s="23" t="s">
        <v>479</v>
      </c>
      <c r="C167" s="60">
        <v>39000000</v>
      </c>
      <c r="D167" s="41">
        <v>25517420.73</v>
      </c>
      <c r="E167" s="41">
        <f t="shared" si="4"/>
      </c>
      <c r="F167" s="42">
        <f t="shared" si="5"/>
        <v>13482579.27</v>
      </c>
    </row>
    <row r="168" spans="1:6" ht="12.75">
      <c r="A168" s="34" t="s">
        <v>656</v>
      </c>
      <c r="B168" s="23" t="s">
        <v>480</v>
      </c>
      <c r="C168" s="60">
        <v>10</v>
      </c>
      <c r="D168" s="41">
        <v>0</v>
      </c>
      <c r="E168" s="41">
        <f t="shared" si="4"/>
      </c>
      <c r="F168" s="42">
        <f t="shared" si="5"/>
        <v>10</v>
      </c>
    </row>
    <row r="169" spans="1:6" ht="12.75">
      <c r="A169" s="34" t="s">
        <v>657</v>
      </c>
      <c r="B169" s="23" t="s">
        <v>481</v>
      </c>
      <c r="C169" s="60">
        <v>500000</v>
      </c>
      <c r="D169" s="41">
        <v>496132.62</v>
      </c>
      <c r="E169" s="41">
        <f t="shared" si="4"/>
      </c>
      <c r="F169" s="42">
        <f t="shared" si="5"/>
        <v>3867.3800000000047</v>
      </c>
    </row>
    <row r="170" spans="1:6" ht="12.75">
      <c r="A170" s="34" t="s">
        <v>658</v>
      </c>
      <c r="B170" s="23" t="s">
        <v>482</v>
      </c>
      <c r="C170" s="60">
        <v>0</v>
      </c>
      <c r="D170" s="41">
        <v>0</v>
      </c>
      <c r="E170" s="41">
        <f t="shared" si="4"/>
      </c>
      <c r="F170" s="42">
        <f t="shared" si="5"/>
      </c>
    </row>
    <row r="171" spans="1:6" ht="12.75">
      <c r="A171" s="34" t="s">
        <v>659</v>
      </c>
      <c r="B171" s="23" t="s">
        <v>483</v>
      </c>
      <c r="C171" s="60">
        <v>10</v>
      </c>
      <c r="D171" s="41">
        <v>0</v>
      </c>
      <c r="E171" s="41">
        <f t="shared" si="4"/>
      </c>
      <c r="F171" s="42">
        <f t="shared" si="5"/>
        <v>10</v>
      </c>
    </row>
    <row r="172" spans="1:6" ht="12.75">
      <c r="A172" s="34" t="s">
        <v>660</v>
      </c>
      <c r="B172" s="23" t="s">
        <v>484</v>
      </c>
      <c r="C172" s="60">
        <v>37000000</v>
      </c>
      <c r="D172" s="41">
        <v>35151798.1</v>
      </c>
      <c r="E172" s="41">
        <f t="shared" si="4"/>
      </c>
      <c r="F172" s="42">
        <f t="shared" si="5"/>
        <v>1848201.8999999985</v>
      </c>
    </row>
    <row r="173" spans="1:6" ht="12.75">
      <c r="A173" s="34" t="s">
        <v>661</v>
      </c>
      <c r="B173" s="23" t="s">
        <v>485</v>
      </c>
      <c r="C173" s="60">
        <v>1000000</v>
      </c>
      <c r="D173" s="41">
        <v>64461</v>
      </c>
      <c r="E173" s="41">
        <f t="shared" si="4"/>
      </c>
      <c r="F173" s="42">
        <f t="shared" si="5"/>
        <v>935539</v>
      </c>
    </row>
    <row r="174" spans="2:6" ht="12.75">
      <c r="B174" s="35" t="s">
        <v>96</v>
      </c>
      <c r="C174" s="67">
        <f>SUM(C160:C173)</f>
        <v>146250020</v>
      </c>
      <c r="D174" s="43">
        <f>SUM(D160:D173)</f>
        <v>107380415.71000001</v>
      </c>
      <c r="E174" s="43"/>
      <c r="F174" s="44">
        <f>SUM(F160:F173)</f>
        <v>38869604.29000001</v>
      </c>
    </row>
    <row r="175" spans="2:6" ht="12.75">
      <c r="B175" s="40"/>
      <c r="C175" s="72"/>
      <c r="D175" s="42"/>
      <c r="E175" s="42"/>
      <c r="F175" s="42"/>
    </row>
    <row r="176" spans="2:6" ht="12.75">
      <c r="B176" s="23"/>
      <c r="C176" s="60"/>
      <c r="D176" s="41"/>
      <c r="E176" s="41"/>
      <c r="F176" s="42"/>
    </row>
    <row r="177" spans="2:6" ht="12.75">
      <c r="B177" s="28" t="s">
        <v>38</v>
      </c>
      <c r="C177" s="60"/>
      <c r="D177" s="41"/>
      <c r="E177" s="41"/>
      <c r="F177" s="42"/>
    </row>
    <row r="178" spans="2:6" ht="12.75">
      <c r="B178" s="23"/>
      <c r="C178" s="60"/>
      <c r="D178" s="41"/>
      <c r="E178" s="41"/>
      <c r="F178" s="42"/>
    </row>
    <row r="179" spans="2:6" ht="12.75">
      <c r="B179" s="28" t="s">
        <v>675</v>
      </c>
      <c r="C179" s="60"/>
      <c r="D179" s="41"/>
      <c r="E179" s="41"/>
      <c r="F179" s="42"/>
    </row>
    <row r="180" spans="2:6" ht="12.75">
      <c r="B180" s="28" t="s">
        <v>39</v>
      </c>
      <c r="C180" s="60"/>
      <c r="D180" s="41"/>
      <c r="E180" s="41"/>
      <c r="F180" s="42"/>
    </row>
    <row r="181" spans="2:6" ht="12.75">
      <c r="B181" s="23"/>
      <c r="C181" s="60"/>
      <c r="D181" s="41"/>
      <c r="E181" s="41"/>
      <c r="F181" s="42"/>
    </row>
    <row r="182" spans="2:6" ht="12.75">
      <c r="B182" s="28" t="s">
        <v>709</v>
      </c>
      <c r="C182" s="60"/>
      <c r="D182" s="41"/>
      <c r="E182" s="41"/>
      <c r="F182" s="42"/>
    </row>
    <row r="183" spans="2:6" ht="12.75">
      <c r="B183" s="28"/>
      <c r="C183" s="60"/>
      <c r="D183" s="41"/>
      <c r="E183" s="41"/>
      <c r="F183" s="42"/>
    </row>
    <row r="184" spans="2:6" ht="12.75">
      <c r="B184" s="35" t="s">
        <v>97</v>
      </c>
      <c r="C184" s="60">
        <f>C174</f>
        <v>146250020</v>
      </c>
      <c r="D184" s="41">
        <f>D174</f>
        <v>107380415.71000001</v>
      </c>
      <c r="E184" s="41"/>
      <c r="F184" s="42">
        <f>F174</f>
        <v>38869604.29000001</v>
      </c>
    </row>
    <row r="185" spans="2:6" ht="12.75">
      <c r="B185" s="28"/>
      <c r="C185" s="60"/>
      <c r="D185" s="41"/>
      <c r="E185" s="41"/>
      <c r="F185" s="42"/>
    </row>
    <row r="186" spans="1:6" ht="12.75">
      <c r="A186" s="34" t="s">
        <v>212</v>
      </c>
      <c r="B186" s="23" t="s">
        <v>486</v>
      </c>
      <c r="C186" s="60">
        <v>5000000</v>
      </c>
      <c r="D186" s="41">
        <v>2754100.4</v>
      </c>
      <c r="E186" s="41">
        <f aca="true" t="shared" si="6" ref="E186:E204">IF(D186&gt;C186,D186-C186,"")</f>
      </c>
      <c r="F186" s="42">
        <f aca="true" t="shared" si="7" ref="F186:F204">IF(C186&gt;D186,C186-D186,"")</f>
        <v>2245899.6</v>
      </c>
    </row>
    <row r="187" spans="1:6" ht="12.75">
      <c r="A187" s="34" t="s">
        <v>213</v>
      </c>
      <c r="B187" s="23" t="s">
        <v>465</v>
      </c>
      <c r="C187" s="60">
        <v>43000000</v>
      </c>
      <c r="D187" s="41">
        <v>37821848.76</v>
      </c>
      <c r="E187" s="41">
        <f t="shared" si="6"/>
      </c>
      <c r="F187" s="42">
        <f t="shared" si="7"/>
        <v>5178151.240000002</v>
      </c>
    </row>
    <row r="188" spans="1:6" ht="12.75">
      <c r="A188" s="34" t="s">
        <v>214</v>
      </c>
      <c r="B188" s="23" t="s">
        <v>487</v>
      </c>
      <c r="C188" s="60">
        <v>2000000</v>
      </c>
      <c r="D188" s="41">
        <v>97145.75</v>
      </c>
      <c r="E188" s="41">
        <f t="shared" si="6"/>
      </c>
      <c r="F188" s="42">
        <f t="shared" si="7"/>
        <v>1902854.25</v>
      </c>
    </row>
    <row r="189" spans="1:6" ht="12.75">
      <c r="A189" s="34" t="s">
        <v>354</v>
      </c>
      <c r="B189" s="23" t="s">
        <v>488</v>
      </c>
      <c r="C189" s="60">
        <v>5000000</v>
      </c>
      <c r="D189" s="41">
        <v>3522285</v>
      </c>
      <c r="E189" s="41">
        <f t="shared" si="6"/>
      </c>
      <c r="F189" s="42">
        <f t="shared" si="7"/>
        <v>1477715</v>
      </c>
    </row>
    <row r="190" spans="2:6" ht="12.75">
      <c r="B190" s="23"/>
      <c r="C190" s="60"/>
      <c r="D190" s="41"/>
      <c r="E190" s="41">
        <f t="shared" si="6"/>
      </c>
      <c r="F190" s="42">
        <f t="shared" si="7"/>
      </c>
    </row>
    <row r="191" spans="2:6" ht="12.75">
      <c r="B191" s="28" t="s">
        <v>710</v>
      </c>
      <c r="C191" s="60"/>
      <c r="D191" s="41"/>
      <c r="E191" s="41">
        <f t="shared" si="6"/>
      </c>
      <c r="F191" s="42">
        <f t="shared" si="7"/>
      </c>
    </row>
    <row r="192" spans="1:6" ht="12.75">
      <c r="A192" s="34" t="s">
        <v>215</v>
      </c>
      <c r="B192" s="23" t="s">
        <v>489</v>
      </c>
      <c r="C192" s="60">
        <v>3000000</v>
      </c>
      <c r="D192" s="41">
        <v>479115.88</v>
      </c>
      <c r="E192" s="41">
        <f t="shared" si="6"/>
      </c>
      <c r="F192" s="42">
        <f t="shared" si="7"/>
        <v>2520884.12</v>
      </c>
    </row>
    <row r="193" spans="1:6" ht="12.75">
      <c r="A193" s="34" t="s">
        <v>216</v>
      </c>
      <c r="B193" s="23" t="s">
        <v>490</v>
      </c>
      <c r="C193" s="60">
        <v>4000000</v>
      </c>
      <c r="D193" s="41">
        <v>3024346.78</v>
      </c>
      <c r="E193" s="41">
        <f t="shared" si="6"/>
      </c>
      <c r="F193" s="42">
        <f t="shared" si="7"/>
        <v>975653.2200000002</v>
      </c>
    </row>
    <row r="194" spans="1:6" ht="12.75">
      <c r="A194" s="34" t="s">
        <v>217</v>
      </c>
      <c r="B194" s="23" t="s">
        <v>491</v>
      </c>
      <c r="C194" s="60">
        <v>214500010</v>
      </c>
      <c r="D194" s="41">
        <v>211704422.14</v>
      </c>
      <c r="E194" s="41">
        <f t="shared" si="6"/>
      </c>
      <c r="F194" s="42">
        <f t="shared" si="7"/>
        <v>2795587.8600000143</v>
      </c>
    </row>
    <row r="195" spans="1:6" ht="12.75">
      <c r="A195" s="34" t="s">
        <v>355</v>
      </c>
      <c r="B195" s="23" t="s">
        <v>492</v>
      </c>
      <c r="C195" s="60">
        <v>2350010</v>
      </c>
      <c r="D195" s="41">
        <v>2339621</v>
      </c>
      <c r="E195" s="41">
        <f t="shared" si="6"/>
      </c>
      <c r="F195" s="42">
        <f t="shared" si="7"/>
        <v>10389</v>
      </c>
    </row>
    <row r="196" spans="1:6" ht="12.75">
      <c r="A196" s="34" t="s">
        <v>356</v>
      </c>
      <c r="B196" s="23" t="s">
        <v>493</v>
      </c>
      <c r="C196" s="60">
        <v>10</v>
      </c>
      <c r="D196" s="41">
        <v>0</v>
      </c>
      <c r="E196" s="41">
        <f t="shared" si="6"/>
      </c>
      <c r="F196" s="42">
        <f t="shared" si="7"/>
        <v>10</v>
      </c>
    </row>
    <row r="197" spans="1:6" ht="12.75">
      <c r="A197" s="34" t="s">
        <v>357</v>
      </c>
      <c r="B197" s="23" t="s">
        <v>494</v>
      </c>
      <c r="C197" s="60">
        <v>0</v>
      </c>
      <c r="D197" s="41">
        <v>0</v>
      </c>
      <c r="E197" s="41">
        <f t="shared" si="6"/>
      </c>
      <c r="F197" s="42">
        <f t="shared" si="7"/>
      </c>
    </row>
    <row r="198" spans="2:6" ht="12.75">
      <c r="B198" s="23"/>
      <c r="C198" s="60"/>
      <c r="D198" s="41"/>
      <c r="E198" s="41">
        <f t="shared" si="6"/>
      </c>
      <c r="F198" s="42">
        <f t="shared" si="7"/>
      </c>
    </row>
    <row r="199" spans="2:6" ht="12.75">
      <c r="B199" s="28" t="s">
        <v>711</v>
      </c>
      <c r="C199" s="60"/>
      <c r="D199" s="41"/>
      <c r="E199" s="41">
        <f t="shared" si="6"/>
      </c>
      <c r="F199" s="42">
        <f t="shared" si="7"/>
      </c>
    </row>
    <row r="200" spans="1:6" ht="12.75">
      <c r="A200" s="34" t="s">
        <v>358</v>
      </c>
      <c r="B200" s="23" t="s">
        <v>486</v>
      </c>
      <c r="C200" s="60">
        <v>1000000</v>
      </c>
      <c r="D200" s="41">
        <v>0</v>
      </c>
      <c r="E200" s="41">
        <f t="shared" si="6"/>
      </c>
      <c r="F200" s="42">
        <f t="shared" si="7"/>
        <v>1000000</v>
      </c>
    </row>
    <row r="201" spans="1:6" ht="12.75">
      <c r="A201" s="34" t="s">
        <v>359</v>
      </c>
      <c r="B201" s="23" t="s">
        <v>465</v>
      </c>
      <c r="C201" s="60">
        <v>1000000</v>
      </c>
      <c r="D201" s="41">
        <v>400200</v>
      </c>
      <c r="E201" s="41">
        <f t="shared" si="6"/>
      </c>
      <c r="F201" s="42">
        <f t="shared" si="7"/>
        <v>599800</v>
      </c>
    </row>
    <row r="202" spans="1:6" ht="12.75">
      <c r="A202" s="34" t="s">
        <v>360</v>
      </c>
      <c r="B202" s="23" t="s">
        <v>495</v>
      </c>
      <c r="C202" s="60">
        <v>10</v>
      </c>
      <c r="D202" s="41">
        <v>0</v>
      </c>
      <c r="E202" s="41">
        <f t="shared" si="6"/>
      </c>
      <c r="F202" s="42">
        <f t="shared" si="7"/>
        <v>10</v>
      </c>
    </row>
    <row r="203" spans="1:6" ht="12.75">
      <c r="A203" s="34" t="s">
        <v>361</v>
      </c>
      <c r="B203" s="23" t="s">
        <v>496</v>
      </c>
      <c r="C203" s="60">
        <v>13900000</v>
      </c>
      <c r="D203" s="41">
        <v>12981575.81</v>
      </c>
      <c r="E203" s="41">
        <f t="shared" si="6"/>
      </c>
      <c r="F203" s="42">
        <f t="shared" si="7"/>
        <v>918424.1899999995</v>
      </c>
    </row>
    <row r="204" spans="2:6" ht="12.75">
      <c r="B204" s="23"/>
      <c r="C204" s="60"/>
      <c r="D204" s="41"/>
      <c r="E204" s="41">
        <f t="shared" si="6"/>
      </c>
      <c r="F204" s="42">
        <f t="shared" si="7"/>
      </c>
    </row>
    <row r="205" spans="2:7" ht="12.75">
      <c r="B205" s="29" t="s">
        <v>58</v>
      </c>
      <c r="C205" s="67">
        <f>SUM(C184:C204)</f>
        <v>441000060</v>
      </c>
      <c r="D205" s="43">
        <f>SUM(D184:D203)</f>
        <v>382505077.22999996</v>
      </c>
      <c r="E205" s="43"/>
      <c r="F205" s="44">
        <f>SUM(F184:F203)</f>
        <v>58494982.77000002</v>
      </c>
      <c r="G205" s="48">
        <f>C205-D205</f>
        <v>58494982.77000004</v>
      </c>
    </row>
    <row r="206" spans="2:6" ht="12.75">
      <c r="B206" s="23"/>
      <c r="C206" s="60"/>
      <c r="D206" s="41"/>
      <c r="E206" s="41"/>
      <c r="F206" s="42"/>
    </row>
    <row r="207" spans="2:6" ht="12.75">
      <c r="B207" s="28" t="s">
        <v>712</v>
      </c>
      <c r="C207" s="60"/>
      <c r="D207" s="41"/>
      <c r="E207" s="41"/>
      <c r="F207" s="42"/>
    </row>
    <row r="208" spans="1:6" ht="12.75">
      <c r="A208" s="34" t="s">
        <v>634</v>
      </c>
      <c r="B208" s="23" t="s">
        <v>497</v>
      </c>
      <c r="C208" s="60">
        <v>7000000</v>
      </c>
      <c r="D208" s="41">
        <v>6032746.31</v>
      </c>
      <c r="E208" s="41">
        <f>IF(D208&gt;C208,D208-C208,"")</f>
      </c>
      <c r="F208" s="42">
        <f>IF(C208&gt;D208,C208-D208,"")</f>
        <v>967253.6900000004</v>
      </c>
    </row>
    <row r="209" spans="1:6" ht="12.75">
      <c r="A209" s="34" t="s">
        <v>635</v>
      </c>
      <c r="B209" s="23" t="s">
        <v>498</v>
      </c>
      <c r="C209" s="60">
        <v>1000000</v>
      </c>
      <c r="D209" s="41">
        <v>799626.49</v>
      </c>
      <c r="E209" s="41">
        <f>IF(D209&gt;C209,D209-C209,"")</f>
      </c>
      <c r="F209" s="42">
        <f>IF(C209&gt;D209,C209-D209,"")</f>
        <v>200373.51</v>
      </c>
    </row>
    <row r="210" spans="2:7" ht="12.75">
      <c r="B210" s="29" t="s">
        <v>713</v>
      </c>
      <c r="C210" s="67">
        <f>SUM(C208:C209)</f>
        <v>8000000</v>
      </c>
      <c r="D210" s="43">
        <f>SUM(D208:D209)</f>
        <v>6832372.8</v>
      </c>
      <c r="E210" s="43"/>
      <c r="F210" s="44">
        <f>SUM(F208:F209)</f>
        <v>1167627.2000000004</v>
      </c>
      <c r="G210" s="49">
        <f>C210-D210</f>
        <v>1167627.2000000002</v>
      </c>
    </row>
    <row r="211" spans="2:6" ht="12.75">
      <c r="B211" s="23"/>
      <c r="C211" s="60"/>
      <c r="D211" s="41"/>
      <c r="E211" s="41"/>
      <c r="F211" s="42"/>
    </row>
    <row r="212" spans="2:6" ht="12.75">
      <c r="B212" s="28" t="s">
        <v>714</v>
      </c>
      <c r="C212" s="60"/>
      <c r="D212" s="41"/>
      <c r="E212" s="41"/>
      <c r="F212" s="42"/>
    </row>
    <row r="213" spans="1:6" ht="12.75">
      <c r="A213" s="34" t="s">
        <v>634</v>
      </c>
      <c r="B213" s="23" t="s">
        <v>499</v>
      </c>
      <c r="C213" s="60">
        <v>1500000</v>
      </c>
      <c r="D213" s="41">
        <v>1473512</v>
      </c>
      <c r="E213" s="41">
        <f>IF(D213&gt;C213,D213-C213,"")</f>
      </c>
      <c r="F213" s="42">
        <f>IF(C213&gt;D213,C213-D213,"")</f>
        <v>26488</v>
      </c>
    </row>
    <row r="214" spans="2:8" ht="12.75">
      <c r="B214" s="29" t="s">
        <v>59</v>
      </c>
      <c r="C214" s="67">
        <f>SUM(C213)</f>
        <v>1500000</v>
      </c>
      <c r="D214" s="43">
        <f>SUM(D213)</f>
        <v>1473512</v>
      </c>
      <c r="E214" s="43"/>
      <c r="F214" s="44">
        <f>SUM(F213)</f>
        <v>26488</v>
      </c>
      <c r="G214" s="48">
        <f>C214-D214</f>
        <v>26488</v>
      </c>
      <c r="H214" s="4"/>
    </row>
    <row r="215" spans="2:6" ht="12.75">
      <c r="B215" s="23"/>
      <c r="C215" s="60"/>
      <c r="D215" s="41"/>
      <c r="E215" s="41"/>
      <c r="F215" s="42"/>
    </row>
    <row r="216" spans="2:6" ht="12.75">
      <c r="B216" s="28" t="s">
        <v>715</v>
      </c>
      <c r="C216" s="60"/>
      <c r="D216" s="41"/>
      <c r="E216" s="41"/>
      <c r="F216" s="42"/>
    </row>
    <row r="217" spans="1:6" ht="12.75">
      <c r="A217" s="34" t="s">
        <v>634</v>
      </c>
      <c r="B217" s="23" t="s">
        <v>500</v>
      </c>
      <c r="C217" s="60"/>
      <c r="D217" s="41"/>
      <c r="E217" s="41"/>
      <c r="F217" s="42"/>
    </row>
    <row r="218" spans="1:6" ht="12.75">
      <c r="A218" s="34"/>
      <c r="B218" s="23" t="s">
        <v>501</v>
      </c>
      <c r="C218" s="60">
        <v>25000000</v>
      </c>
      <c r="D218" s="41">
        <v>25000000</v>
      </c>
      <c r="E218" s="41">
        <f>IF(D218&gt;C218,D218-C218,"")</f>
      </c>
      <c r="F218" s="42">
        <f>IF(C218&gt;D218,C218-D218,"")</f>
      </c>
    </row>
    <row r="219" spans="1:6" ht="12.75">
      <c r="A219" s="34" t="s">
        <v>635</v>
      </c>
      <c r="B219" s="23" t="s">
        <v>499</v>
      </c>
      <c r="C219" s="60">
        <v>5000000</v>
      </c>
      <c r="D219" s="41">
        <v>331088</v>
      </c>
      <c r="E219" s="41">
        <f>IF(D219&gt;C219,D219-C219,"")</f>
      </c>
      <c r="F219" s="42">
        <f>IF(C219&gt;D219,C219-D219,"")</f>
        <v>4668912</v>
      </c>
    </row>
    <row r="220" spans="2:6" ht="12.75">
      <c r="B220" s="23"/>
      <c r="C220" s="60"/>
      <c r="D220" s="41"/>
      <c r="E220" s="41">
        <f>IF(D220&gt;C220,D220-C220,"")</f>
      </c>
      <c r="F220" s="42">
        <f>IF(C220&gt;D220,C220-D220,"")</f>
      </c>
    </row>
    <row r="221" spans="2:7" ht="12.75">
      <c r="B221" s="29" t="s">
        <v>716</v>
      </c>
      <c r="C221" s="67">
        <f>SUM(C218:C220)</f>
        <v>30000000</v>
      </c>
      <c r="D221" s="43">
        <f>SUM(D218:D220)</f>
        <v>25331088</v>
      </c>
      <c r="E221" s="43"/>
      <c r="F221" s="44">
        <f>SUM(F218:F220)</f>
        <v>4668912</v>
      </c>
      <c r="G221" s="48">
        <f>C221-D221</f>
        <v>4668912</v>
      </c>
    </row>
    <row r="222" spans="2:6" ht="12.75">
      <c r="B222" s="23"/>
      <c r="C222" s="60"/>
      <c r="D222" s="41"/>
      <c r="E222" s="41"/>
      <c r="F222" s="42"/>
    </row>
    <row r="223" spans="2:6" ht="12.75">
      <c r="B223" s="28" t="s">
        <v>717</v>
      </c>
      <c r="C223" s="60"/>
      <c r="D223" s="41"/>
      <c r="E223" s="41"/>
      <c r="F223" s="42"/>
    </row>
    <row r="224" spans="1:6" ht="12.75">
      <c r="A224" s="34" t="s">
        <v>634</v>
      </c>
      <c r="B224" s="23" t="s">
        <v>502</v>
      </c>
      <c r="C224" s="60">
        <v>10</v>
      </c>
      <c r="D224" s="41">
        <v>0</v>
      </c>
      <c r="E224" s="41">
        <f>IF(D224&gt;C224,D224-C224,"")</f>
      </c>
      <c r="F224" s="42">
        <f>IF(C224&gt;D224,C224-D224,"")</f>
        <v>10</v>
      </c>
    </row>
    <row r="225" spans="1:6" ht="12.75">
      <c r="A225" s="34" t="s">
        <v>635</v>
      </c>
      <c r="B225" s="23" t="s">
        <v>499</v>
      </c>
      <c r="C225" s="60">
        <v>1800000</v>
      </c>
      <c r="D225" s="41">
        <v>399516.49</v>
      </c>
      <c r="E225" s="41">
        <f>IF(D225&gt;C225,D225-C225,"")</f>
      </c>
      <c r="F225" s="42">
        <f>IF(C225&gt;D225,C225-D225,"")</f>
        <v>1400483.51</v>
      </c>
    </row>
    <row r="226" spans="1:6" ht="12.75">
      <c r="A226" s="34" t="s">
        <v>636</v>
      </c>
      <c r="B226" s="23" t="s">
        <v>466</v>
      </c>
      <c r="C226" s="60">
        <v>1000000</v>
      </c>
      <c r="D226" s="41">
        <v>698491.8</v>
      </c>
      <c r="E226" s="41">
        <f>IF(D226&gt;C226,D226-C226,"")</f>
      </c>
      <c r="F226" s="42">
        <f>IF(C226&gt;D226,C226-D226,"")</f>
        <v>301508.19999999995</v>
      </c>
    </row>
    <row r="227" spans="1:6" ht="12.75">
      <c r="A227" s="34" t="s">
        <v>637</v>
      </c>
      <c r="B227" s="23" t="s">
        <v>503</v>
      </c>
      <c r="C227" s="60">
        <v>20000000</v>
      </c>
      <c r="D227" s="41">
        <v>19459355.42</v>
      </c>
      <c r="E227" s="41">
        <f>IF(D227&gt;C227,D227-C227,"")</f>
      </c>
      <c r="F227" s="42">
        <f>IF(C227&gt;D227,C227-D227,"")</f>
        <v>540644.5799999982</v>
      </c>
    </row>
    <row r="228" spans="1:6" ht="12.75">
      <c r="A228" s="34" t="s">
        <v>652</v>
      </c>
      <c r="B228" s="23" t="s">
        <v>504</v>
      </c>
      <c r="C228" s="60">
        <v>1000000</v>
      </c>
      <c r="D228" s="41">
        <v>0</v>
      </c>
      <c r="E228" s="41">
        <f>IF(D228&gt;C228,D228-C228,"")</f>
      </c>
      <c r="F228" s="42">
        <f>IF(C228&gt;D228,C228-D228,"")</f>
        <v>1000000</v>
      </c>
    </row>
    <row r="229" spans="2:7" ht="12.75">
      <c r="B229" s="29" t="s">
        <v>718</v>
      </c>
      <c r="C229" s="67">
        <f>SUM(C224:C228)</f>
        <v>23800010</v>
      </c>
      <c r="D229" s="43">
        <f>SUM(D224:D228)</f>
        <v>20557363.71</v>
      </c>
      <c r="E229" s="43"/>
      <c r="F229" s="44">
        <f>SUM(F224:F228)</f>
        <v>3242646.289999998</v>
      </c>
      <c r="G229" s="48">
        <f>C229-D229</f>
        <v>3242646.289999999</v>
      </c>
    </row>
    <row r="230" spans="2:6" ht="12.75">
      <c r="B230" s="73"/>
      <c r="C230" s="72"/>
      <c r="D230" s="42"/>
      <c r="E230" s="42"/>
      <c r="F230" s="42"/>
    </row>
    <row r="231" spans="2:6" ht="7.5" customHeight="1">
      <c r="B231" s="29"/>
      <c r="C231" s="60"/>
      <c r="D231" s="41"/>
      <c r="E231" s="41"/>
      <c r="F231" s="42"/>
    </row>
    <row r="232" spans="2:6" ht="12.75">
      <c r="B232" s="28" t="s">
        <v>38</v>
      </c>
      <c r="C232" s="60"/>
      <c r="D232" s="41"/>
      <c r="E232" s="41"/>
      <c r="F232" s="42"/>
    </row>
    <row r="233" spans="2:6" ht="7.5" customHeight="1">
      <c r="B233" s="23"/>
      <c r="C233" s="60"/>
      <c r="D233" s="41"/>
      <c r="E233" s="41"/>
      <c r="F233" s="42"/>
    </row>
    <row r="234" spans="2:6" ht="12.75">
      <c r="B234" s="28" t="s">
        <v>675</v>
      </c>
      <c r="C234" s="60"/>
      <c r="D234" s="41"/>
      <c r="E234" s="41"/>
      <c r="F234" s="42"/>
    </row>
    <row r="235" spans="2:6" ht="12.75">
      <c r="B235" s="28" t="s">
        <v>39</v>
      </c>
      <c r="C235" s="60"/>
      <c r="D235" s="41"/>
      <c r="E235" s="41"/>
      <c r="F235" s="42"/>
    </row>
    <row r="236" spans="2:6" ht="12.75">
      <c r="B236" s="28"/>
      <c r="C236" s="60"/>
      <c r="D236" s="41"/>
      <c r="E236" s="41"/>
      <c r="F236" s="42"/>
    </row>
    <row r="237" spans="2:6" ht="12.75">
      <c r="B237" s="28" t="s">
        <v>719</v>
      </c>
      <c r="C237" s="60"/>
      <c r="D237" s="41"/>
      <c r="E237" s="41"/>
      <c r="F237" s="42"/>
    </row>
    <row r="238" spans="1:6" ht="12.75">
      <c r="A238" s="34" t="s">
        <v>634</v>
      </c>
      <c r="B238" s="23" t="s">
        <v>505</v>
      </c>
      <c r="C238" s="60">
        <v>15000000</v>
      </c>
      <c r="D238" s="41">
        <v>15000000</v>
      </c>
      <c r="E238" s="41">
        <f>IF(D238&gt;C238,D238-C238,"")</f>
      </c>
      <c r="F238" s="42">
        <f>IF(C238&gt;D238,C238-D238,"")</f>
      </c>
    </row>
    <row r="239" spans="1:6" ht="12.75">
      <c r="A239" s="34" t="s">
        <v>635</v>
      </c>
      <c r="B239" s="23" t="s">
        <v>506</v>
      </c>
      <c r="C239" s="60">
        <v>10000000</v>
      </c>
      <c r="D239" s="41">
        <v>4363061.34</v>
      </c>
      <c r="E239" s="41">
        <f>IF(D239&gt;C239,D239-C239,"")</f>
      </c>
      <c r="F239" s="42">
        <f>IF(C239&gt;D239,C239-D239,"")</f>
        <v>5636938.66</v>
      </c>
    </row>
    <row r="240" spans="1:6" ht="12.75">
      <c r="A240" s="34" t="s">
        <v>636</v>
      </c>
      <c r="B240" s="23" t="s">
        <v>507</v>
      </c>
      <c r="C240" s="60">
        <v>1000000</v>
      </c>
      <c r="D240" s="41">
        <v>0</v>
      </c>
      <c r="E240" s="41">
        <f>IF(D240&gt;C240,D240-C240,"")</f>
      </c>
      <c r="F240" s="42">
        <f>IF(C240&gt;D240,C240-D240,"")</f>
        <v>1000000</v>
      </c>
    </row>
    <row r="241" spans="2:7" ht="12.75">
      <c r="B241" s="29" t="s">
        <v>720</v>
      </c>
      <c r="C241" s="67">
        <f>SUM(C238:C240)</f>
        <v>26000000</v>
      </c>
      <c r="D241" s="43">
        <f>SUM(D238:D240)</f>
        <v>19363061.34</v>
      </c>
      <c r="E241" s="43"/>
      <c r="F241" s="44">
        <f>SUM(F238:F240)</f>
        <v>6636938.66</v>
      </c>
      <c r="G241" s="48">
        <f>C241-D241</f>
        <v>6636938.66</v>
      </c>
    </row>
    <row r="242" spans="2:6" ht="12.75">
      <c r="B242" s="23"/>
      <c r="C242" s="60"/>
      <c r="D242" s="41"/>
      <c r="E242" s="41"/>
      <c r="F242" s="42"/>
    </row>
    <row r="243" spans="2:6" ht="12.75">
      <c r="B243" s="28" t="s">
        <v>721</v>
      </c>
      <c r="C243" s="60"/>
      <c r="D243" s="41"/>
      <c r="E243" s="41"/>
      <c r="F243" s="42"/>
    </row>
    <row r="244" spans="1:6" ht="12.75">
      <c r="A244" s="34" t="s">
        <v>634</v>
      </c>
      <c r="B244" s="23" t="s">
        <v>508</v>
      </c>
      <c r="C244" s="60">
        <v>7000000</v>
      </c>
      <c r="D244" s="41">
        <v>6420323.06</v>
      </c>
      <c r="E244" s="41">
        <f>IF(D244&gt;C244,D244-C244,"")</f>
      </c>
      <c r="F244" s="42">
        <f>IF(C244&gt;D244,C244-D244,"")</f>
        <v>579676.9400000004</v>
      </c>
    </row>
    <row r="245" spans="1:6" ht="12.75">
      <c r="A245" s="34" t="s">
        <v>635</v>
      </c>
      <c r="B245" s="23" t="s">
        <v>509</v>
      </c>
      <c r="C245" s="60">
        <v>15000000</v>
      </c>
      <c r="D245" s="41">
        <v>9959043.47</v>
      </c>
      <c r="E245" s="41">
        <f>IF(D245&gt;C245,D245-C245,"")</f>
      </c>
      <c r="F245" s="42">
        <f>IF(C245&gt;D245,C245-D245,"")</f>
        <v>5040956.529999999</v>
      </c>
    </row>
    <row r="246" spans="1:6" ht="12.75">
      <c r="A246" s="34" t="s">
        <v>636</v>
      </c>
      <c r="B246" s="23" t="s">
        <v>510</v>
      </c>
      <c r="C246" s="60">
        <v>2515000</v>
      </c>
      <c r="D246" s="41">
        <v>0</v>
      </c>
      <c r="E246" s="41">
        <f>IF(D246&gt;C246,D246-C246,"")</f>
      </c>
      <c r="F246" s="42">
        <f>IF(C246&gt;D246,C246-D246,"")</f>
        <v>2515000</v>
      </c>
    </row>
    <row r="247" spans="2:7" ht="12.75">
      <c r="B247" s="29" t="s">
        <v>362</v>
      </c>
      <c r="C247" s="67">
        <f>SUM(C244:C246)</f>
        <v>24515000</v>
      </c>
      <c r="D247" s="43">
        <f>SUM(D244:D246)</f>
        <v>16379366.530000001</v>
      </c>
      <c r="E247" s="43"/>
      <c r="F247" s="44">
        <f>SUM(F244:F246)</f>
        <v>8135633.47</v>
      </c>
      <c r="G247" s="48">
        <f>C247-D247</f>
        <v>8135633.469999999</v>
      </c>
    </row>
    <row r="248" spans="2:7" ht="12.75">
      <c r="B248" s="29" t="s">
        <v>363</v>
      </c>
      <c r="C248" s="67">
        <f>C150+C157+C205+C210+C214+C221+C229+C241+C247</f>
        <v>620815090</v>
      </c>
      <c r="D248" s="43">
        <f>D150+D157+D205+D210+D214+D221+D229+D241+D247</f>
        <v>526135574.28</v>
      </c>
      <c r="E248" s="43"/>
      <c r="F248" s="68">
        <f>F150+F157+F205+F210+F214+F221+F229+F241+F247</f>
        <v>94679515.72000001</v>
      </c>
      <c r="G248" s="48">
        <f>C248-D248</f>
        <v>94679515.72000003</v>
      </c>
    </row>
    <row r="249" spans="2:6" ht="12.75">
      <c r="B249" s="23"/>
      <c r="C249" s="60"/>
      <c r="D249" s="41"/>
      <c r="E249" s="41"/>
      <c r="F249" s="42"/>
    </row>
    <row r="250" spans="2:6" ht="12.75">
      <c r="B250" s="28" t="s">
        <v>43</v>
      </c>
      <c r="C250" s="60"/>
      <c r="D250" s="41"/>
      <c r="E250" s="41"/>
      <c r="F250" s="42"/>
    </row>
    <row r="251" spans="2:6" ht="12.75">
      <c r="B251" s="28" t="s">
        <v>722</v>
      </c>
      <c r="C251" s="60"/>
      <c r="D251" s="41"/>
      <c r="E251" s="41"/>
      <c r="F251" s="42"/>
    </row>
    <row r="252" spans="2:6" ht="12.75">
      <c r="B252" s="28" t="s">
        <v>723</v>
      </c>
      <c r="C252" s="60"/>
      <c r="D252" s="41"/>
      <c r="E252" s="41"/>
      <c r="F252" s="42"/>
    </row>
    <row r="253" spans="2:6" ht="12.75">
      <c r="B253" s="23"/>
      <c r="C253" s="60"/>
      <c r="D253" s="41"/>
      <c r="E253" s="41"/>
      <c r="F253" s="42"/>
    </row>
    <row r="254" spans="2:6" ht="12.75">
      <c r="B254" s="28" t="s">
        <v>724</v>
      </c>
      <c r="C254" s="60"/>
      <c r="D254" s="41"/>
      <c r="E254" s="41"/>
      <c r="F254" s="42"/>
    </row>
    <row r="255" spans="1:6" ht="12.75">
      <c r="A255" s="34" t="s">
        <v>634</v>
      </c>
      <c r="B255" s="23" t="s">
        <v>499</v>
      </c>
      <c r="C255" s="60">
        <v>67000000</v>
      </c>
      <c r="D255" s="41">
        <v>57296477</v>
      </c>
      <c r="E255" s="41">
        <f aca="true" t="shared" si="8" ref="E255:E284">IF(D255&gt;C255,D255-C255,"")</f>
      </c>
      <c r="F255" s="42">
        <f aca="true" t="shared" si="9" ref="F255:F284">IF(C255&gt;D255,C255-D255,"")</f>
        <v>9703523</v>
      </c>
    </row>
    <row r="256" spans="1:6" ht="12.75">
      <c r="A256" s="34" t="s">
        <v>635</v>
      </c>
      <c r="B256" s="23" t="s">
        <v>511</v>
      </c>
      <c r="C256" s="60">
        <v>125000000</v>
      </c>
      <c r="D256" s="41">
        <v>118978691</v>
      </c>
      <c r="E256" s="41">
        <f t="shared" si="8"/>
      </c>
      <c r="F256" s="42">
        <f t="shared" si="9"/>
        <v>6021309</v>
      </c>
    </row>
    <row r="257" spans="1:6" ht="12.75">
      <c r="A257" s="34" t="s">
        <v>636</v>
      </c>
      <c r="B257" s="23" t="s">
        <v>512</v>
      </c>
      <c r="C257" s="60">
        <v>18000000</v>
      </c>
      <c r="D257" s="41">
        <v>16502941.22</v>
      </c>
      <c r="E257" s="41">
        <f t="shared" si="8"/>
      </c>
      <c r="F257" s="42">
        <f t="shared" si="9"/>
        <v>1497058.7799999993</v>
      </c>
    </row>
    <row r="258" spans="1:6" ht="12.75">
      <c r="A258" s="34" t="s">
        <v>637</v>
      </c>
      <c r="B258" s="23" t="s">
        <v>44</v>
      </c>
      <c r="C258" s="60">
        <v>0</v>
      </c>
      <c r="D258" s="41">
        <v>0</v>
      </c>
      <c r="E258" s="41">
        <f t="shared" si="8"/>
      </c>
      <c r="F258" s="42">
        <f t="shared" si="9"/>
      </c>
    </row>
    <row r="259" spans="1:6" ht="12.75">
      <c r="A259" s="34" t="s">
        <v>652</v>
      </c>
      <c r="B259" s="23" t="s">
        <v>513</v>
      </c>
      <c r="C259" s="60"/>
      <c r="D259" s="41"/>
      <c r="E259" s="41">
        <f t="shared" si="8"/>
      </c>
      <c r="F259" s="42">
        <f t="shared" si="9"/>
      </c>
    </row>
    <row r="260" spans="1:6" ht="12.75">
      <c r="A260" s="34"/>
      <c r="B260" s="23" t="s">
        <v>514</v>
      </c>
      <c r="C260" s="60">
        <v>100000000</v>
      </c>
      <c r="D260" s="41">
        <v>100000000</v>
      </c>
      <c r="E260" s="41">
        <f t="shared" si="8"/>
      </c>
      <c r="F260" s="42">
        <f t="shared" si="9"/>
      </c>
    </row>
    <row r="261" spans="1:6" ht="12.75">
      <c r="A261" s="34" t="s">
        <v>653</v>
      </c>
      <c r="B261" s="23" t="s">
        <v>515</v>
      </c>
      <c r="C261" s="60"/>
      <c r="D261" s="41"/>
      <c r="E261" s="41">
        <f t="shared" si="8"/>
      </c>
      <c r="F261" s="42">
        <f t="shared" si="9"/>
      </c>
    </row>
    <row r="262" spans="1:6" ht="12.75">
      <c r="A262" s="34"/>
      <c r="B262" s="23" t="s">
        <v>516</v>
      </c>
      <c r="C262" s="60">
        <v>227600000</v>
      </c>
      <c r="D262" s="41">
        <v>227513392</v>
      </c>
      <c r="E262" s="41">
        <f t="shared" si="8"/>
      </c>
      <c r="F262" s="42">
        <f t="shared" si="9"/>
        <v>86608</v>
      </c>
    </row>
    <row r="263" spans="1:6" ht="12.75">
      <c r="A263" s="34" t="s">
        <v>654</v>
      </c>
      <c r="B263" s="23" t="s">
        <v>517</v>
      </c>
      <c r="C263" s="60">
        <v>1997000</v>
      </c>
      <c r="D263" s="41">
        <v>1000000</v>
      </c>
      <c r="E263" s="41">
        <f t="shared" si="8"/>
      </c>
      <c r="F263" s="42">
        <f t="shared" si="9"/>
        <v>997000</v>
      </c>
    </row>
    <row r="264" spans="1:6" ht="12.75">
      <c r="A264" s="34" t="s">
        <v>655</v>
      </c>
      <c r="B264" s="23" t="s">
        <v>518</v>
      </c>
      <c r="C264" s="60"/>
      <c r="D264" s="41"/>
      <c r="E264" s="41">
        <f t="shared" si="8"/>
      </c>
      <c r="F264" s="42">
        <f t="shared" si="9"/>
      </c>
    </row>
    <row r="265" spans="1:6" ht="12.75">
      <c r="A265" s="34"/>
      <c r="B265" s="23" t="s">
        <v>519</v>
      </c>
      <c r="C265" s="60">
        <v>73000000</v>
      </c>
      <c r="D265" s="41">
        <v>58063848.44</v>
      </c>
      <c r="E265" s="41">
        <f t="shared" si="8"/>
      </c>
      <c r="F265" s="42">
        <f t="shared" si="9"/>
        <v>14936151.560000002</v>
      </c>
    </row>
    <row r="266" spans="1:6" ht="12.75">
      <c r="A266" s="34" t="s">
        <v>656</v>
      </c>
      <c r="B266" s="23" t="s">
        <v>520</v>
      </c>
      <c r="C266" s="60">
        <v>10</v>
      </c>
      <c r="D266" s="41">
        <v>0</v>
      </c>
      <c r="E266" s="41">
        <f t="shared" si="8"/>
      </c>
      <c r="F266" s="42">
        <f t="shared" si="9"/>
        <v>10</v>
      </c>
    </row>
    <row r="267" spans="1:6" ht="12.75">
      <c r="A267" s="34" t="s">
        <v>657</v>
      </c>
      <c r="B267" s="23" t="s">
        <v>521</v>
      </c>
      <c r="C267" s="60">
        <v>10</v>
      </c>
      <c r="D267" s="41">
        <v>0</v>
      </c>
      <c r="E267" s="41">
        <f t="shared" si="8"/>
      </c>
      <c r="F267" s="42">
        <f t="shared" si="9"/>
        <v>10</v>
      </c>
    </row>
    <row r="268" spans="1:6" ht="12.75">
      <c r="A268" s="34" t="s">
        <v>658</v>
      </c>
      <c r="B268" s="23" t="s">
        <v>522</v>
      </c>
      <c r="C268" s="60">
        <v>5000000</v>
      </c>
      <c r="D268" s="41">
        <v>583706.66</v>
      </c>
      <c r="E268" s="41">
        <f t="shared" si="8"/>
      </c>
      <c r="F268" s="42">
        <f t="shared" si="9"/>
        <v>4416293.34</v>
      </c>
    </row>
    <row r="269" spans="1:6" ht="12.75">
      <c r="A269" s="34" t="s">
        <v>659</v>
      </c>
      <c r="B269" s="23" t="s">
        <v>523</v>
      </c>
      <c r="C269" s="60"/>
      <c r="D269" s="41"/>
      <c r="E269" s="41">
        <f t="shared" si="8"/>
      </c>
      <c r="F269" s="42">
        <f t="shared" si="9"/>
      </c>
    </row>
    <row r="270" spans="1:6" ht="12.75">
      <c r="A270" s="34"/>
      <c r="B270" s="23" t="s">
        <v>524</v>
      </c>
      <c r="C270" s="60">
        <v>3000000</v>
      </c>
      <c r="D270" s="41">
        <v>1681885</v>
      </c>
      <c r="E270" s="41">
        <f t="shared" si="8"/>
      </c>
      <c r="F270" s="42">
        <f t="shared" si="9"/>
        <v>1318115</v>
      </c>
    </row>
    <row r="271" spans="1:6" ht="12.75">
      <c r="A271" s="34" t="s">
        <v>660</v>
      </c>
      <c r="B271" s="23" t="s">
        <v>525</v>
      </c>
      <c r="C271" s="60">
        <v>5000010</v>
      </c>
      <c r="D271" s="41">
        <v>4876200.63</v>
      </c>
      <c r="E271" s="41">
        <f t="shared" si="8"/>
      </c>
      <c r="F271" s="42">
        <f t="shared" si="9"/>
        <v>123809.37000000011</v>
      </c>
    </row>
    <row r="272" spans="1:6" ht="12.75">
      <c r="A272" s="34" t="s">
        <v>661</v>
      </c>
      <c r="B272" s="23" t="s">
        <v>526</v>
      </c>
      <c r="C272" s="60"/>
      <c r="D272" s="41"/>
      <c r="E272" s="41"/>
      <c r="F272" s="42"/>
    </row>
    <row r="273" spans="1:6" ht="12.75">
      <c r="A273" s="34"/>
      <c r="B273" s="23" t="s">
        <v>533</v>
      </c>
      <c r="C273" s="60">
        <v>10</v>
      </c>
      <c r="D273" s="41">
        <v>0</v>
      </c>
      <c r="E273" s="41">
        <f>IF(D273&gt;C273,D273-C273,"")</f>
      </c>
      <c r="F273" s="42">
        <f>IF(C273&gt;D273,C273-D273,"")</f>
        <v>10</v>
      </c>
    </row>
    <row r="274" spans="1:6" ht="12.75">
      <c r="A274" s="34" t="s">
        <v>662</v>
      </c>
      <c r="B274" s="23" t="s">
        <v>527</v>
      </c>
      <c r="C274" s="60"/>
      <c r="D274" s="41"/>
      <c r="E274" s="41">
        <f t="shared" si="8"/>
      </c>
      <c r="F274" s="42">
        <f t="shared" si="9"/>
      </c>
    </row>
    <row r="275" spans="1:6" ht="12.75">
      <c r="A275" s="34"/>
      <c r="B275" s="23" t="s">
        <v>528</v>
      </c>
      <c r="C275" s="60">
        <v>87000000</v>
      </c>
      <c r="D275" s="41">
        <v>87000000</v>
      </c>
      <c r="E275" s="41">
        <f t="shared" si="8"/>
      </c>
      <c r="F275" s="42">
        <f t="shared" si="9"/>
      </c>
    </row>
    <row r="276" spans="1:6" ht="12.75">
      <c r="A276" s="34" t="s">
        <v>663</v>
      </c>
      <c r="B276" s="23" t="s">
        <v>529</v>
      </c>
      <c r="C276" s="60">
        <v>55500000</v>
      </c>
      <c r="D276" s="41">
        <v>55473091.04</v>
      </c>
      <c r="E276" s="41">
        <f t="shared" si="8"/>
      </c>
      <c r="F276" s="42">
        <f t="shared" si="9"/>
        <v>26908.960000000894</v>
      </c>
    </row>
    <row r="277" spans="1:6" ht="12.75">
      <c r="A277" s="34" t="s">
        <v>664</v>
      </c>
      <c r="B277" s="23" t="s">
        <v>530</v>
      </c>
      <c r="C277" s="60"/>
      <c r="D277" s="41"/>
      <c r="E277" s="41">
        <f t="shared" si="8"/>
      </c>
      <c r="F277" s="42">
        <f t="shared" si="9"/>
      </c>
    </row>
    <row r="278" spans="1:6" ht="12.75">
      <c r="A278" s="34"/>
      <c r="B278" s="23" t="s">
        <v>442</v>
      </c>
      <c r="C278" s="60">
        <v>8000000</v>
      </c>
      <c r="D278" s="41">
        <v>0</v>
      </c>
      <c r="E278" s="41">
        <f t="shared" si="8"/>
      </c>
      <c r="F278" s="42">
        <f t="shared" si="9"/>
        <v>8000000</v>
      </c>
    </row>
    <row r="279" spans="1:6" ht="12.75">
      <c r="A279" s="34" t="s">
        <v>665</v>
      </c>
      <c r="B279" s="23" t="s">
        <v>531</v>
      </c>
      <c r="C279" s="60">
        <v>10000000</v>
      </c>
      <c r="D279" s="41">
        <v>2435000</v>
      </c>
      <c r="E279" s="41">
        <f t="shared" si="8"/>
      </c>
      <c r="F279" s="42">
        <f t="shared" si="9"/>
        <v>7565000</v>
      </c>
    </row>
    <row r="280" spans="1:6" ht="12.75">
      <c r="A280" s="34" t="s">
        <v>666</v>
      </c>
      <c r="B280" s="23" t="s">
        <v>532</v>
      </c>
      <c r="C280" s="60"/>
      <c r="D280" s="41"/>
      <c r="E280" s="41">
        <f t="shared" si="8"/>
      </c>
      <c r="F280" s="42">
        <f t="shared" si="9"/>
      </c>
    </row>
    <row r="281" spans="1:6" ht="12.75">
      <c r="A281" s="34"/>
      <c r="B281" s="23" t="s">
        <v>533</v>
      </c>
      <c r="C281" s="60">
        <v>5000000</v>
      </c>
      <c r="D281" s="41">
        <v>5000000</v>
      </c>
      <c r="E281" s="41">
        <f t="shared" si="8"/>
      </c>
      <c r="F281" s="42">
        <f t="shared" si="9"/>
      </c>
    </row>
    <row r="282" spans="1:6" ht="12.75">
      <c r="A282" s="34" t="s">
        <v>667</v>
      </c>
      <c r="B282" s="23" t="s">
        <v>534</v>
      </c>
      <c r="C282" s="60">
        <v>10000000</v>
      </c>
      <c r="D282" s="41">
        <v>4767957.07</v>
      </c>
      <c r="E282" s="41">
        <f t="shared" si="8"/>
      </c>
      <c r="F282" s="42">
        <f t="shared" si="9"/>
        <v>5232042.93</v>
      </c>
    </row>
    <row r="283" spans="1:6" ht="12.75">
      <c r="A283" s="34" t="s">
        <v>668</v>
      </c>
      <c r="B283" s="23" t="s">
        <v>535</v>
      </c>
      <c r="C283" s="60">
        <v>14000000</v>
      </c>
      <c r="D283" s="41">
        <v>11992336.04</v>
      </c>
      <c r="E283" s="41">
        <f t="shared" si="8"/>
      </c>
      <c r="F283" s="42">
        <f t="shared" si="9"/>
        <v>2007663.960000001</v>
      </c>
    </row>
    <row r="284" spans="1:6" ht="12.75">
      <c r="A284" s="34" t="s">
        <v>669</v>
      </c>
      <c r="B284" s="23" t="s">
        <v>60</v>
      </c>
      <c r="C284" s="60">
        <v>51000000</v>
      </c>
      <c r="D284" s="41">
        <v>50726250</v>
      </c>
      <c r="E284" s="41">
        <f t="shared" si="8"/>
      </c>
      <c r="F284" s="42">
        <f t="shared" si="9"/>
        <v>273750</v>
      </c>
    </row>
    <row r="285" spans="2:7" ht="12.75">
      <c r="B285" s="29" t="s">
        <v>725</v>
      </c>
      <c r="C285" s="67">
        <f>SUM(C255:C284)</f>
        <v>866097040</v>
      </c>
      <c r="D285" s="43">
        <f>SUM(D255:D284)</f>
        <v>803891776.1</v>
      </c>
      <c r="E285" s="43"/>
      <c r="F285" s="68">
        <f>SUM(F255:F284)</f>
        <v>62205263.900000006</v>
      </c>
      <c r="G285" s="49">
        <f>C285-D285</f>
        <v>62205263.899999976</v>
      </c>
    </row>
    <row r="286" spans="2:6" ht="12.75">
      <c r="B286" s="40"/>
      <c r="C286" s="72"/>
      <c r="D286" s="42"/>
      <c r="E286" s="42"/>
      <c r="F286" s="42"/>
    </row>
    <row r="287" spans="2:6" ht="12.75">
      <c r="B287" s="23"/>
      <c r="C287" s="60"/>
      <c r="D287" s="41"/>
      <c r="E287" s="41"/>
      <c r="F287" s="42"/>
    </row>
    <row r="288" spans="2:6" ht="12.75">
      <c r="B288" s="28" t="s">
        <v>38</v>
      </c>
      <c r="C288" s="60"/>
      <c r="D288" s="41"/>
      <c r="E288" s="41"/>
      <c r="F288" s="42"/>
    </row>
    <row r="289" spans="2:6" ht="12.75">
      <c r="B289" s="28"/>
      <c r="C289" s="60"/>
      <c r="D289" s="41"/>
      <c r="E289" s="41"/>
      <c r="F289" s="42"/>
    </row>
    <row r="290" spans="2:6" ht="12.75">
      <c r="B290" s="28" t="s">
        <v>679</v>
      </c>
      <c r="C290" s="60"/>
      <c r="D290" s="41"/>
      <c r="E290" s="41"/>
      <c r="F290" s="42"/>
    </row>
    <row r="291" spans="2:6" ht="12.75">
      <c r="B291" s="28" t="s">
        <v>722</v>
      </c>
      <c r="C291" s="60"/>
      <c r="D291" s="41"/>
      <c r="E291" s="41"/>
      <c r="F291" s="42"/>
    </row>
    <row r="292" spans="2:6" ht="12.75">
      <c r="B292" s="28" t="s">
        <v>40</v>
      </c>
      <c r="C292" s="60"/>
      <c r="D292" s="41"/>
      <c r="E292" s="41"/>
      <c r="F292" s="42"/>
    </row>
    <row r="293" spans="2:6" ht="12.75">
      <c r="B293" s="23"/>
      <c r="C293" s="60"/>
      <c r="D293" s="41"/>
      <c r="E293" s="41"/>
      <c r="F293" s="42"/>
    </row>
    <row r="294" spans="2:6" ht="12.75">
      <c r="B294" s="28" t="s">
        <v>726</v>
      </c>
      <c r="C294" s="60"/>
      <c r="D294" s="41"/>
      <c r="E294" s="41"/>
      <c r="F294" s="42"/>
    </row>
    <row r="295" spans="1:6" ht="12.75">
      <c r="A295" s="34" t="s">
        <v>634</v>
      </c>
      <c r="B295" s="23" t="s">
        <v>536</v>
      </c>
      <c r="C295" s="60">
        <v>10</v>
      </c>
      <c r="D295" s="41">
        <v>0</v>
      </c>
      <c r="E295" s="41">
        <f aca="true" t="shared" si="10" ref="E295:E304">IF(D295&gt;C295,D295-C295,"")</f>
      </c>
      <c r="F295" s="42">
        <f aca="true" t="shared" si="11" ref="F295:F304">IF(C295&gt;D295,C295-D295,"")</f>
        <v>10</v>
      </c>
    </row>
    <row r="296" spans="1:6" ht="12.75">
      <c r="A296" s="34" t="s">
        <v>635</v>
      </c>
      <c r="B296" s="23" t="s">
        <v>537</v>
      </c>
      <c r="C296" s="60">
        <v>104690000</v>
      </c>
      <c r="D296" s="41">
        <v>103780700</v>
      </c>
      <c r="E296" s="41">
        <f t="shared" si="10"/>
      </c>
      <c r="F296" s="42">
        <f t="shared" si="11"/>
        <v>909300</v>
      </c>
    </row>
    <row r="297" spans="1:6" ht="12.75">
      <c r="A297" s="34" t="s">
        <v>636</v>
      </c>
      <c r="B297" s="23" t="s">
        <v>544</v>
      </c>
      <c r="C297" s="60"/>
      <c r="D297" s="41"/>
      <c r="E297" s="41">
        <f t="shared" si="10"/>
      </c>
      <c r="F297" s="42">
        <f t="shared" si="11"/>
      </c>
    </row>
    <row r="298" spans="1:6" ht="12.75">
      <c r="A298" s="34"/>
      <c r="B298" s="23" t="s">
        <v>545</v>
      </c>
      <c r="C298" s="60">
        <v>10</v>
      </c>
      <c r="D298" s="41">
        <v>0</v>
      </c>
      <c r="E298" s="41">
        <f t="shared" si="10"/>
      </c>
      <c r="F298" s="42">
        <f t="shared" si="11"/>
        <v>10</v>
      </c>
    </row>
    <row r="299" spans="1:6" ht="12.75">
      <c r="A299" s="34" t="s">
        <v>637</v>
      </c>
      <c r="B299" s="23" t="s">
        <v>538</v>
      </c>
      <c r="C299" s="60">
        <v>10</v>
      </c>
      <c r="D299" s="41">
        <v>0</v>
      </c>
      <c r="E299" s="41">
        <f t="shared" si="10"/>
      </c>
      <c r="F299" s="42">
        <f t="shared" si="11"/>
        <v>10</v>
      </c>
    </row>
    <row r="300" spans="1:6" ht="12.75">
      <c r="A300" s="34" t="s">
        <v>652</v>
      </c>
      <c r="B300" s="23" t="s">
        <v>539</v>
      </c>
      <c r="C300" s="60">
        <v>10</v>
      </c>
      <c r="D300" s="41">
        <v>0</v>
      </c>
      <c r="E300" s="41">
        <f t="shared" si="10"/>
      </c>
      <c r="F300" s="42">
        <f t="shared" si="11"/>
        <v>10</v>
      </c>
    </row>
    <row r="301" spans="1:6" ht="12.75">
      <c r="A301" s="34" t="s">
        <v>653</v>
      </c>
      <c r="B301" s="23" t="s">
        <v>540</v>
      </c>
      <c r="C301" s="60">
        <v>5000010</v>
      </c>
      <c r="D301" s="41">
        <v>5000000</v>
      </c>
      <c r="E301" s="41">
        <f t="shared" si="10"/>
      </c>
      <c r="F301" s="42">
        <f t="shared" si="11"/>
        <v>10</v>
      </c>
    </row>
    <row r="302" spans="1:6" ht="12.75">
      <c r="A302" s="34" t="s">
        <v>654</v>
      </c>
      <c r="B302" s="23" t="s">
        <v>541</v>
      </c>
      <c r="C302" s="60">
        <v>10</v>
      </c>
      <c r="D302" s="41">
        <v>0</v>
      </c>
      <c r="E302" s="41">
        <f t="shared" si="10"/>
      </c>
      <c r="F302" s="42">
        <f t="shared" si="11"/>
        <v>10</v>
      </c>
    </row>
    <row r="303" spans="1:6" ht="12.75">
      <c r="A303" s="34" t="s">
        <v>655</v>
      </c>
      <c r="B303" s="23" t="s">
        <v>542</v>
      </c>
      <c r="C303" s="60">
        <v>10</v>
      </c>
      <c r="D303" s="41">
        <v>0</v>
      </c>
      <c r="E303" s="41">
        <f t="shared" si="10"/>
      </c>
      <c r="F303" s="42">
        <f t="shared" si="11"/>
        <v>10</v>
      </c>
    </row>
    <row r="304" spans="1:6" ht="12.75">
      <c r="A304" s="34" t="s">
        <v>656</v>
      </c>
      <c r="B304" s="23" t="s">
        <v>543</v>
      </c>
      <c r="C304" s="60">
        <v>65000000</v>
      </c>
      <c r="D304" s="41">
        <v>65000000</v>
      </c>
      <c r="E304" s="41">
        <f t="shared" si="10"/>
      </c>
      <c r="F304" s="42">
        <f t="shared" si="11"/>
      </c>
    </row>
    <row r="305" spans="2:7" ht="12.75">
      <c r="B305" s="29" t="s">
        <v>727</v>
      </c>
      <c r="C305" s="67">
        <f>SUM(C295:C304)</f>
        <v>174690070</v>
      </c>
      <c r="D305" s="43">
        <f>SUM(D296:D304)</f>
        <v>173780700</v>
      </c>
      <c r="E305" s="43"/>
      <c r="F305" s="44">
        <f>SUM(F295:F304)</f>
        <v>909370</v>
      </c>
      <c r="G305" s="48">
        <f>C305-D305</f>
        <v>909370</v>
      </c>
    </row>
    <row r="306" spans="2:6" ht="12.75">
      <c r="B306" s="23"/>
      <c r="C306" s="60"/>
      <c r="D306" s="41"/>
      <c r="E306" s="41"/>
      <c r="F306" s="42"/>
    </row>
    <row r="307" spans="2:6" ht="12.75">
      <c r="B307" s="28" t="s">
        <v>728</v>
      </c>
      <c r="C307" s="60"/>
      <c r="D307" s="41"/>
      <c r="E307" s="41"/>
      <c r="F307" s="42"/>
    </row>
    <row r="308" spans="1:6" ht="12.75">
      <c r="A308" s="34" t="s">
        <v>634</v>
      </c>
      <c r="B308" s="23" t="s">
        <v>546</v>
      </c>
      <c r="C308" s="60">
        <v>305703000</v>
      </c>
      <c r="D308" s="41">
        <v>305631969.65</v>
      </c>
      <c r="E308" s="41">
        <f aca="true" t="shared" si="12" ref="E308:E319">IF(D308&gt;C308,D308-C308,"")</f>
      </c>
      <c r="F308" s="42">
        <f aca="true" t="shared" si="13" ref="F308:F319">IF(C308&gt;D308,C308-D308,"")</f>
        <v>71030.35000002384</v>
      </c>
    </row>
    <row r="309" spans="1:6" ht="12.75">
      <c r="A309" s="34" t="s">
        <v>635</v>
      </c>
      <c r="B309" s="23" t="s">
        <v>547</v>
      </c>
      <c r="C309" s="60"/>
      <c r="D309" s="41"/>
      <c r="E309" s="41">
        <f t="shared" si="12"/>
      </c>
      <c r="F309" s="42">
        <f t="shared" si="13"/>
      </c>
    </row>
    <row r="310" spans="1:6" ht="12.75">
      <c r="A310" s="34"/>
      <c r="B310" s="23" t="s">
        <v>548</v>
      </c>
      <c r="C310" s="60">
        <v>10</v>
      </c>
      <c r="D310" s="41">
        <v>0</v>
      </c>
      <c r="E310" s="41">
        <f t="shared" si="12"/>
      </c>
      <c r="F310" s="42">
        <f t="shared" si="13"/>
        <v>10</v>
      </c>
    </row>
    <row r="311" spans="1:6" ht="12.75">
      <c r="A311" s="34" t="s">
        <v>636</v>
      </c>
      <c r="B311" s="23" t="s">
        <v>45</v>
      </c>
      <c r="C311" s="60">
        <v>10</v>
      </c>
      <c r="D311" s="41">
        <v>0</v>
      </c>
      <c r="E311" s="41">
        <f t="shared" si="12"/>
      </c>
      <c r="F311" s="42">
        <f t="shared" si="13"/>
        <v>10</v>
      </c>
    </row>
    <row r="312" spans="1:6" ht="12.75">
      <c r="A312" s="34" t="s">
        <v>637</v>
      </c>
      <c r="B312" s="23" t="s">
        <v>549</v>
      </c>
      <c r="C312" s="60">
        <v>6900000</v>
      </c>
      <c r="D312" s="41">
        <v>6535619.92</v>
      </c>
      <c r="E312" s="41">
        <f t="shared" si="12"/>
      </c>
      <c r="F312" s="42">
        <f t="shared" si="13"/>
        <v>364380.0800000001</v>
      </c>
    </row>
    <row r="313" spans="1:6" ht="12.75">
      <c r="A313" s="34" t="s">
        <v>652</v>
      </c>
      <c r="B313" s="23" t="s">
        <v>27</v>
      </c>
      <c r="C313" s="60">
        <v>10</v>
      </c>
      <c r="D313" s="41">
        <v>0</v>
      </c>
      <c r="E313" s="41">
        <f t="shared" si="12"/>
      </c>
      <c r="F313" s="42">
        <f t="shared" si="13"/>
        <v>10</v>
      </c>
    </row>
    <row r="314" spans="1:6" ht="12.75">
      <c r="A314" s="34" t="s">
        <v>653</v>
      </c>
      <c r="B314" s="23" t="s">
        <v>550</v>
      </c>
      <c r="C314" s="60">
        <v>10</v>
      </c>
      <c r="D314" s="41">
        <v>0</v>
      </c>
      <c r="E314" s="41">
        <f t="shared" si="12"/>
      </c>
      <c r="F314" s="42">
        <f t="shared" si="13"/>
        <v>10</v>
      </c>
    </row>
    <row r="315" spans="1:6" ht="12.75">
      <c r="A315" s="34" t="s">
        <v>654</v>
      </c>
      <c r="B315" s="23" t="s">
        <v>551</v>
      </c>
      <c r="C315" s="60"/>
      <c r="D315" s="41"/>
      <c r="E315" s="41">
        <f t="shared" si="12"/>
      </c>
      <c r="F315" s="42">
        <f t="shared" si="13"/>
      </c>
    </row>
    <row r="316" spans="1:6" ht="12.75">
      <c r="A316" s="34"/>
      <c r="B316" s="23" t="s">
        <v>552</v>
      </c>
      <c r="C316" s="60">
        <v>10</v>
      </c>
      <c r="D316" s="41">
        <v>0</v>
      </c>
      <c r="E316" s="41">
        <f t="shared" si="12"/>
      </c>
      <c r="F316" s="42">
        <f t="shared" si="13"/>
        <v>10</v>
      </c>
    </row>
    <row r="317" spans="1:6" ht="12.75">
      <c r="A317" s="34" t="s">
        <v>655</v>
      </c>
      <c r="B317" s="23" t="s">
        <v>553</v>
      </c>
      <c r="C317" s="60"/>
      <c r="D317" s="41"/>
      <c r="E317" s="41">
        <f t="shared" si="12"/>
      </c>
      <c r="F317" s="42">
        <f t="shared" si="13"/>
      </c>
    </row>
    <row r="318" spans="1:6" ht="12.75">
      <c r="A318" s="34"/>
      <c r="B318" s="23" t="s">
        <v>554</v>
      </c>
      <c r="C318" s="60">
        <v>10</v>
      </c>
      <c r="D318" s="41">
        <v>0</v>
      </c>
      <c r="E318" s="41">
        <f t="shared" si="12"/>
      </c>
      <c r="F318" s="42">
        <f t="shared" si="13"/>
        <v>10</v>
      </c>
    </row>
    <row r="319" spans="1:6" ht="12.75">
      <c r="A319" s="34" t="s">
        <v>656</v>
      </c>
      <c r="B319" s="23" t="s">
        <v>555</v>
      </c>
      <c r="C319" s="60">
        <v>10</v>
      </c>
      <c r="D319" s="41">
        <v>0</v>
      </c>
      <c r="E319" s="41">
        <f t="shared" si="12"/>
      </c>
      <c r="F319" s="42">
        <f t="shared" si="13"/>
        <v>10</v>
      </c>
    </row>
    <row r="320" spans="2:7" ht="12.75">
      <c r="B320" s="29" t="s">
        <v>670</v>
      </c>
      <c r="C320" s="64"/>
      <c r="D320" s="65"/>
      <c r="E320" s="65"/>
      <c r="F320" s="66"/>
      <c r="G320" s="48"/>
    </row>
    <row r="321" spans="2:7" ht="12.75">
      <c r="B321" s="29" t="s">
        <v>671</v>
      </c>
      <c r="C321" s="61">
        <f>SUM(C308:C320)</f>
        <v>312603070</v>
      </c>
      <c r="D321" s="45">
        <f>SUM(D308:D320)</f>
        <v>312167589.57</v>
      </c>
      <c r="E321" s="45"/>
      <c r="F321" s="46">
        <f>SUM(F308:F320)</f>
        <v>435480.4300000239</v>
      </c>
      <c r="G321" s="47">
        <f>C321-D321</f>
        <v>435480.43000000715</v>
      </c>
    </row>
    <row r="322" spans="2:6" ht="12.75">
      <c r="B322" s="23"/>
      <c r="C322" s="60"/>
      <c r="D322" s="41"/>
      <c r="E322" s="41"/>
      <c r="F322" s="42"/>
    </row>
    <row r="323" spans="2:6" ht="12.75">
      <c r="B323" s="28" t="s">
        <v>729</v>
      </c>
      <c r="C323" s="60"/>
      <c r="D323" s="41"/>
      <c r="E323" s="41"/>
      <c r="F323" s="42"/>
    </row>
    <row r="324" spans="1:6" ht="12.75">
      <c r="A324" s="34" t="s">
        <v>634</v>
      </c>
      <c r="B324" s="23" t="s">
        <v>61</v>
      </c>
      <c r="C324" s="60">
        <v>33400000</v>
      </c>
      <c r="D324" s="41">
        <v>12129824.23</v>
      </c>
      <c r="E324" s="41">
        <f>IF(D324&gt;C324,D324-C324,"")</f>
      </c>
      <c r="F324" s="42">
        <f>IF(C324&gt;D324,C324-D324,"")</f>
        <v>21270175.77</v>
      </c>
    </row>
    <row r="325" spans="1:6" ht="12.75">
      <c r="A325" s="34" t="s">
        <v>635</v>
      </c>
      <c r="B325" s="23" t="s">
        <v>556</v>
      </c>
      <c r="C325" s="60">
        <v>21000000</v>
      </c>
      <c r="D325" s="41">
        <v>3130561.25</v>
      </c>
      <c r="E325" s="41">
        <f>IF(D325&gt;C325,D325-C325,"")</f>
      </c>
      <c r="F325" s="42">
        <f>IF(C325&gt;D325,C325-D325,"")</f>
        <v>17869438.75</v>
      </c>
    </row>
    <row r="326" spans="1:6" ht="12.75">
      <c r="A326" s="34" t="s">
        <v>636</v>
      </c>
      <c r="B326" s="23" t="s">
        <v>557</v>
      </c>
      <c r="C326" s="60">
        <v>4000000</v>
      </c>
      <c r="D326" s="41">
        <v>3978463.33</v>
      </c>
      <c r="E326" s="41">
        <f>IF(D326&gt;C326,D326-C326,"")</f>
      </c>
      <c r="F326" s="42">
        <f>IF(C326&gt;D326,C326-D326,"")</f>
        <v>21536.669999999925</v>
      </c>
    </row>
    <row r="327" spans="2:7" ht="12.75">
      <c r="B327" s="29" t="s">
        <v>730</v>
      </c>
      <c r="C327" s="67">
        <f>SUM(C324:C326)</f>
        <v>58400000</v>
      </c>
      <c r="D327" s="43">
        <f>SUM(D324:D326)</f>
        <v>19238848.810000002</v>
      </c>
      <c r="E327" s="43"/>
      <c r="F327" s="44">
        <f>SUM(F324:F326)</f>
        <v>39161151.19</v>
      </c>
      <c r="G327" s="48">
        <f>C327-D327</f>
        <v>39161151.19</v>
      </c>
    </row>
    <row r="328" spans="2:6" ht="12.75">
      <c r="B328" s="29" t="s">
        <v>364</v>
      </c>
      <c r="C328" s="60"/>
      <c r="D328" s="41"/>
      <c r="E328" s="41"/>
      <c r="F328" s="42"/>
    </row>
    <row r="329" spans="2:7" ht="12.75">
      <c r="B329" s="29" t="s">
        <v>731</v>
      </c>
      <c r="C329" s="61">
        <f>C285+C305+C321+C327</f>
        <v>1411790180</v>
      </c>
      <c r="D329" s="45">
        <f>D285+D305+D321+D327</f>
        <v>1309078914.48</v>
      </c>
      <c r="E329" s="45"/>
      <c r="F329" s="69">
        <f>F285+F305+F321+F327</f>
        <v>102711265.52000003</v>
      </c>
      <c r="G329" s="48">
        <f>C329-D329</f>
        <v>102711265.51999998</v>
      </c>
    </row>
    <row r="330" spans="2:6" ht="12.75">
      <c r="B330" s="23"/>
      <c r="C330" s="60"/>
      <c r="D330" s="41"/>
      <c r="E330" s="41"/>
      <c r="F330" s="42"/>
    </row>
    <row r="331" spans="2:6" ht="12.75">
      <c r="B331" s="28" t="s">
        <v>679</v>
      </c>
      <c r="C331" s="60"/>
      <c r="D331" s="41"/>
      <c r="E331" s="41"/>
      <c r="F331" s="42"/>
    </row>
    <row r="332" spans="2:6" ht="12.75">
      <c r="B332" s="28" t="s">
        <v>732</v>
      </c>
      <c r="C332" s="60"/>
      <c r="D332" s="41"/>
      <c r="E332" s="41"/>
      <c r="F332" s="42"/>
    </row>
    <row r="333" spans="2:6" ht="12.75">
      <c r="B333" s="28" t="s">
        <v>733</v>
      </c>
      <c r="C333" s="60"/>
      <c r="D333" s="41"/>
      <c r="E333" s="41"/>
      <c r="F333" s="42"/>
    </row>
    <row r="334" spans="2:6" ht="12.75">
      <c r="B334" s="23"/>
      <c r="C334" s="60"/>
      <c r="D334" s="41"/>
      <c r="E334" s="41"/>
      <c r="F334" s="42"/>
    </row>
    <row r="335" spans="2:6" ht="12.75">
      <c r="B335" s="28" t="s">
        <v>734</v>
      </c>
      <c r="C335" s="60"/>
      <c r="D335" s="41"/>
      <c r="E335" s="41"/>
      <c r="F335" s="42"/>
    </row>
    <row r="336" spans="1:6" ht="12.75">
      <c r="A336" s="34" t="s">
        <v>634</v>
      </c>
      <c r="B336" s="23" t="s">
        <v>46</v>
      </c>
      <c r="C336" s="60">
        <v>3500000</v>
      </c>
      <c r="D336" s="41">
        <v>3500000</v>
      </c>
      <c r="E336" s="41">
        <f>IF(D336&gt;C336,D336-C336,"")</f>
      </c>
      <c r="F336" s="42">
        <f>IF(C336&gt;D336,C336-D336,"")</f>
      </c>
    </row>
    <row r="337" spans="1:6" ht="12.75">
      <c r="A337" s="34" t="s">
        <v>635</v>
      </c>
      <c r="B337" s="23" t="s">
        <v>558</v>
      </c>
      <c r="C337" s="60">
        <v>11800000</v>
      </c>
      <c r="D337" s="41">
        <v>11800000</v>
      </c>
      <c r="E337" s="41">
        <f>IF(D337&gt;C337,D337-C337,"")</f>
      </c>
      <c r="F337" s="42">
        <f>IF(C337&gt;D337,C337-D337,"")</f>
      </c>
    </row>
    <row r="338" spans="1:6" ht="12.75">
      <c r="A338" s="34" t="s">
        <v>636</v>
      </c>
      <c r="B338" s="23" t="s">
        <v>499</v>
      </c>
      <c r="C338" s="60">
        <v>1000000</v>
      </c>
      <c r="D338" s="41">
        <v>959968</v>
      </c>
      <c r="E338" s="41">
        <f>IF(D338&gt;C338,D338-C338,"")</f>
      </c>
      <c r="F338" s="42">
        <f>IF(C338&gt;D338,C338-D338,"")</f>
        <v>40032</v>
      </c>
    </row>
    <row r="339" spans="1:6" ht="12.75">
      <c r="A339" s="34"/>
      <c r="B339" s="35" t="s">
        <v>96</v>
      </c>
      <c r="C339" s="67">
        <f>SUM(C336:C338)</f>
        <v>16300000</v>
      </c>
      <c r="D339" s="43">
        <f>SUM(D336:D338)</f>
        <v>16259968</v>
      </c>
      <c r="E339" s="43"/>
      <c r="F339" s="44">
        <f>SUM(F336:F338)</f>
        <v>40032</v>
      </c>
    </row>
    <row r="340" spans="1:6" ht="12.75">
      <c r="A340" s="34"/>
      <c r="B340" s="40"/>
      <c r="C340" s="72"/>
      <c r="D340" s="42"/>
      <c r="E340" s="42"/>
      <c r="F340" s="42"/>
    </row>
    <row r="341" spans="1:6" ht="12.75">
      <c r="A341" s="34"/>
      <c r="B341" s="40"/>
      <c r="C341" s="72"/>
      <c r="D341" s="42"/>
      <c r="E341" s="42"/>
      <c r="F341" s="42"/>
    </row>
    <row r="342" spans="1:6" ht="12.75">
      <c r="A342" s="34"/>
      <c r="B342" s="23"/>
      <c r="C342" s="60"/>
      <c r="D342" s="41"/>
      <c r="E342" s="41"/>
      <c r="F342" s="42"/>
    </row>
    <row r="343" spans="1:6" ht="12.75">
      <c r="A343" s="34"/>
      <c r="B343" s="28" t="s">
        <v>38</v>
      </c>
      <c r="C343" s="60"/>
      <c r="D343" s="41"/>
      <c r="E343" s="41"/>
      <c r="F343" s="42"/>
    </row>
    <row r="344" spans="1:6" ht="12.75">
      <c r="A344" s="34"/>
      <c r="B344" s="23"/>
      <c r="C344" s="60"/>
      <c r="D344" s="41"/>
      <c r="E344" s="41"/>
      <c r="F344" s="42"/>
    </row>
    <row r="345" spans="1:6" ht="12.75">
      <c r="A345" s="34"/>
      <c r="B345" s="28" t="s">
        <v>679</v>
      </c>
      <c r="C345" s="60"/>
      <c r="D345" s="41"/>
      <c r="E345" s="41"/>
      <c r="F345" s="42"/>
    </row>
    <row r="346" spans="1:6" ht="12.75">
      <c r="A346" s="34"/>
      <c r="B346" s="28" t="s">
        <v>732</v>
      </c>
      <c r="C346" s="60"/>
      <c r="D346" s="41"/>
      <c r="E346" s="41"/>
      <c r="F346" s="42"/>
    </row>
    <row r="347" spans="1:6" ht="12.75">
      <c r="A347" s="34"/>
      <c r="B347" s="28" t="s">
        <v>41</v>
      </c>
      <c r="C347" s="60"/>
      <c r="D347" s="41"/>
      <c r="E347" s="41"/>
      <c r="F347" s="42"/>
    </row>
    <row r="348" spans="1:6" ht="12.75">
      <c r="A348" s="34"/>
      <c r="B348" s="28"/>
      <c r="C348" s="60"/>
      <c r="D348" s="41"/>
      <c r="E348" s="41"/>
      <c r="F348" s="42"/>
    </row>
    <row r="349" spans="1:6" ht="12.75">
      <c r="A349" s="34"/>
      <c r="B349" s="28" t="s">
        <v>42</v>
      </c>
      <c r="C349" s="60"/>
      <c r="D349" s="41"/>
      <c r="E349" s="41"/>
      <c r="F349" s="42"/>
    </row>
    <row r="350" spans="1:6" ht="12.75">
      <c r="A350" s="34"/>
      <c r="B350" s="28"/>
      <c r="C350" s="60"/>
      <c r="D350" s="41"/>
      <c r="E350" s="41"/>
      <c r="F350" s="42"/>
    </row>
    <row r="351" spans="1:6" ht="12.75">
      <c r="A351" s="34"/>
      <c r="B351" s="35" t="s">
        <v>97</v>
      </c>
      <c r="C351" s="60">
        <f>C339</f>
        <v>16300000</v>
      </c>
      <c r="D351" s="41">
        <f>D339</f>
        <v>16259968</v>
      </c>
      <c r="E351" s="41"/>
      <c r="F351" s="42">
        <f>F339</f>
        <v>40032</v>
      </c>
    </row>
    <row r="352" spans="1:6" ht="12.75">
      <c r="A352" s="34"/>
      <c r="B352" s="35"/>
      <c r="C352" s="60"/>
      <c r="D352" s="41"/>
      <c r="E352" s="41"/>
      <c r="F352" s="42"/>
    </row>
    <row r="353" spans="1:6" ht="12.75">
      <c r="A353" s="34" t="s">
        <v>637</v>
      </c>
      <c r="B353" s="23" t="s">
        <v>559</v>
      </c>
      <c r="C353" s="60"/>
      <c r="D353" s="41"/>
      <c r="E353" s="41"/>
      <c r="F353" s="42"/>
    </row>
    <row r="354" spans="1:6" ht="12.75">
      <c r="A354" s="34"/>
      <c r="B354" s="23" t="s">
        <v>560</v>
      </c>
      <c r="C354" s="60">
        <v>1500000</v>
      </c>
      <c r="D354" s="41">
        <v>1500000</v>
      </c>
      <c r="E354" s="41">
        <f aca="true" t="shared" si="14" ref="E354:E360">IF(D354&gt;C354,D354-C354,"")</f>
      </c>
      <c r="F354" s="42">
        <f aca="true" t="shared" si="15" ref="F354:F360">IF(C354&gt;D354,C354-D354,"")</f>
      </c>
    </row>
    <row r="355" spans="1:6" ht="12.75">
      <c r="A355" s="34" t="s">
        <v>652</v>
      </c>
      <c r="B355" s="23" t="s">
        <v>561</v>
      </c>
      <c r="C355" s="60">
        <v>6200000</v>
      </c>
      <c r="D355" s="41">
        <v>6195462.39</v>
      </c>
      <c r="E355" s="41">
        <f t="shared" si="14"/>
      </c>
      <c r="F355" s="42">
        <f t="shared" si="15"/>
        <v>4537.610000000335</v>
      </c>
    </row>
    <row r="356" spans="1:6" ht="12.75">
      <c r="A356" s="34" t="s">
        <v>653</v>
      </c>
      <c r="B356" s="23" t="s">
        <v>562</v>
      </c>
      <c r="C356" s="60">
        <v>500000</v>
      </c>
      <c r="D356" s="41">
        <v>0</v>
      </c>
      <c r="E356" s="41">
        <f t="shared" si="14"/>
      </c>
      <c r="F356" s="42">
        <f t="shared" si="15"/>
        <v>500000</v>
      </c>
    </row>
    <row r="357" spans="1:6" ht="12.75">
      <c r="A357" s="34" t="s">
        <v>654</v>
      </c>
      <c r="B357" s="23" t="s">
        <v>563</v>
      </c>
      <c r="C357" s="60">
        <v>2000000</v>
      </c>
      <c r="D357" s="41">
        <v>1298116.6</v>
      </c>
      <c r="E357" s="41">
        <f t="shared" si="14"/>
      </c>
      <c r="F357" s="42">
        <f t="shared" si="15"/>
        <v>701883.3999999999</v>
      </c>
    </row>
    <row r="358" spans="1:6" ht="12.75">
      <c r="A358" s="34" t="s">
        <v>655</v>
      </c>
      <c r="B358" s="23" t="s">
        <v>564</v>
      </c>
      <c r="C358" s="60"/>
      <c r="D358" s="41"/>
      <c r="E358" s="41">
        <f t="shared" si="14"/>
      </c>
      <c r="F358" s="42">
        <f t="shared" si="15"/>
      </c>
    </row>
    <row r="359" spans="1:6" ht="12.75">
      <c r="A359" s="34"/>
      <c r="B359" s="23" t="s">
        <v>565</v>
      </c>
      <c r="C359" s="60">
        <v>4000000</v>
      </c>
      <c r="D359" s="41">
        <v>4000000</v>
      </c>
      <c r="E359" s="41">
        <f t="shared" si="14"/>
      </c>
      <c r="F359" s="42">
        <f t="shared" si="15"/>
      </c>
    </row>
    <row r="360" spans="1:6" ht="12.75">
      <c r="A360" s="34" t="s">
        <v>656</v>
      </c>
      <c r="B360" s="23" t="s">
        <v>566</v>
      </c>
      <c r="C360" s="60">
        <v>1000000</v>
      </c>
      <c r="D360" s="41">
        <v>1000000</v>
      </c>
      <c r="E360" s="41">
        <f t="shared" si="14"/>
      </c>
      <c r="F360" s="42">
        <f t="shared" si="15"/>
      </c>
    </row>
    <row r="361" spans="2:7" ht="12.75">
      <c r="B361" s="29" t="s">
        <v>725</v>
      </c>
      <c r="C361" s="67">
        <f>SUM(C351:C360)</f>
        <v>31500000</v>
      </c>
      <c r="D361" s="43">
        <f>SUM(D351:D360)</f>
        <v>30253546.990000002</v>
      </c>
      <c r="E361" s="43"/>
      <c r="F361" s="44">
        <f>SUM(F351:F360)</f>
        <v>1246453.0100000002</v>
      </c>
      <c r="G361" s="48">
        <f>C361-D361</f>
        <v>1246453.009999998</v>
      </c>
    </row>
    <row r="362" spans="2:6" ht="12.75">
      <c r="B362" s="23"/>
      <c r="C362" s="60"/>
      <c r="D362" s="41"/>
      <c r="E362" s="41"/>
      <c r="F362" s="42"/>
    </row>
    <row r="363" spans="2:6" ht="12.75">
      <c r="B363" s="28" t="s">
        <v>735</v>
      </c>
      <c r="C363" s="60"/>
      <c r="D363" s="41"/>
      <c r="E363" s="41"/>
      <c r="F363" s="42"/>
    </row>
    <row r="364" spans="1:6" ht="12.75">
      <c r="A364" s="34" t="s">
        <v>634</v>
      </c>
      <c r="B364" s="23" t="s">
        <v>567</v>
      </c>
      <c r="C364" s="60">
        <v>500000</v>
      </c>
      <c r="D364" s="41">
        <v>500000</v>
      </c>
      <c r="E364" s="41">
        <f>IF(D364&gt;C364,D364-C364,"")</f>
      </c>
      <c r="F364" s="42">
        <f>IF(C364&gt;D364,C364-D364,"")</f>
      </c>
    </row>
    <row r="365" spans="1:6" ht="12.75">
      <c r="A365" s="34" t="s">
        <v>635</v>
      </c>
      <c r="B365" s="23" t="s">
        <v>568</v>
      </c>
      <c r="C365" s="60">
        <v>32000000</v>
      </c>
      <c r="D365" s="41">
        <v>7704430.22</v>
      </c>
      <c r="E365" s="41">
        <f>IF(D365&gt;C365,D365-C365,"")</f>
      </c>
      <c r="F365" s="42">
        <f>IF(C365&gt;D365,C365-D365,"")</f>
        <v>24295569.78</v>
      </c>
    </row>
    <row r="366" spans="1:6" ht="12.75">
      <c r="A366" s="34" t="s">
        <v>636</v>
      </c>
      <c r="B366" s="23" t="s">
        <v>569</v>
      </c>
      <c r="C366" s="60"/>
      <c r="D366" s="41"/>
      <c r="E366" s="41">
        <f>IF(D366&gt;C366,D366-C366,"")</f>
      </c>
      <c r="F366" s="42">
        <f>IF(C366&gt;D366,C366-D366,"")</f>
      </c>
    </row>
    <row r="367" spans="1:6" ht="12.75">
      <c r="A367" s="34"/>
      <c r="B367" s="23" t="s">
        <v>570</v>
      </c>
      <c r="C367" s="60">
        <v>6800000</v>
      </c>
      <c r="D367" s="41">
        <v>1780704.22</v>
      </c>
      <c r="E367" s="41">
        <f>IF(D367&gt;C367,D367-C367,"")</f>
      </c>
      <c r="F367" s="42">
        <f>IF(C367&gt;D367,C367-D367,"")</f>
        <v>5019295.78</v>
      </c>
    </row>
    <row r="368" spans="2:7" ht="12.75">
      <c r="B368" s="29" t="s">
        <v>736</v>
      </c>
      <c r="C368" s="67">
        <f>SUM(C364:C367)</f>
        <v>39300000</v>
      </c>
      <c r="D368" s="43">
        <f>SUM(D364:D367)</f>
        <v>9985134.44</v>
      </c>
      <c r="E368" s="43"/>
      <c r="F368" s="44">
        <f>SUM(F364:F367)</f>
        <v>29314865.560000002</v>
      </c>
      <c r="G368" s="48">
        <f>C368-D368</f>
        <v>29314865.560000002</v>
      </c>
    </row>
    <row r="369" spans="2:6" ht="12.75">
      <c r="B369" s="23"/>
      <c r="C369" s="60"/>
      <c r="D369" s="41"/>
      <c r="E369" s="41"/>
      <c r="F369" s="42"/>
    </row>
    <row r="370" spans="2:6" ht="12.75">
      <c r="B370" s="28" t="s">
        <v>737</v>
      </c>
      <c r="C370" s="60"/>
      <c r="D370" s="41"/>
      <c r="E370" s="41"/>
      <c r="F370" s="42"/>
    </row>
    <row r="371" spans="1:6" ht="12.75">
      <c r="A371" s="34" t="s">
        <v>634</v>
      </c>
      <c r="B371" s="23" t="s">
        <v>571</v>
      </c>
      <c r="C371" s="60">
        <v>1000000</v>
      </c>
      <c r="D371" s="41">
        <v>0</v>
      </c>
      <c r="E371" s="41">
        <f>IF(D371&gt;C371,D371-C371,"")</f>
      </c>
      <c r="F371" s="42">
        <f>IF(C371&gt;D371,C371-D371,"")</f>
        <v>1000000</v>
      </c>
    </row>
    <row r="372" spans="1:6" ht="12.75">
      <c r="A372" s="34" t="s">
        <v>635</v>
      </c>
      <c r="B372" s="23" t="s">
        <v>499</v>
      </c>
      <c r="C372" s="60">
        <v>10</v>
      </c>
      <c r="D372" s="41">
        <v>0</v>
      </c>
      <c r="E372" s="41">
        <f>IF(D372&gt;C372,D372-C372,"")</f>
      </c>
      <c r="F372" s="42">
        <f>IF(C372&gt;D372,C372-D372,"")</f>
        <v>10</v>
      </c>
    </row>
    <row r="373" spans="2:7" ht="12.75">
      <c r="B373" s="29" t="s">
        <v>62</v>
      </c>
      <c r="C373" s="67">
        <f>SUM(C371:C372)</f>
        <v>1000010</v>
      </c>
      <c r="D373" s="43">
        <f>SUM(D371:D372)</f>
        <v>0</v>
      </c>
      <c r="E373" s="43"/>
      <c r="F373" s="44">
        <f>SUM(F371:F372)</f>
        <v>1000010</v>
      </c>
      <c r="G373" s="48">
        <f>C373-D373</f>
        <v>1000010</v>
      </c>
    </row>
    <row r="374" spans="2:6" ht="12.75">
      <c r="B374" s="29" t="s">
        <v>63</v>
      </c>
      <c r="C374" s="60"/>
      <c r="D374" s="41"/>
      <c r="E374" s="41"/>
      <c r="F374" s="42"/>
    </row>
    <row r="375" spans="2:7" ht="12.75">
      <c r="B375" s="29" t="s">
        <v>733</v>
      </c>
      <c r="C375" s="61">
        <f>C361+C368+C373</f>
        <v>71800010</v>
      </c>
      <c r="D375" s="45">
        <f>D361+D368+D373</f>
        <v>40238681.43</v>
      </c>
      <c r="E375" s="45"/>
      <c r="F375" s="46">
        <f>F361+F368+F373</f>
        <v>31561328.570000004</v>
      </c>
      <c r="G375" s="48">
        <f>C375-D375</f>
        <v>31561328.57</v>
      </c>
    </row>
    <row r="376" spans="2:6" ht="12.75">
      <c r="B376" s="23"/>
      <c r="C376" s="60"/>
      <c r="D376" s="41"/>
      <c r="E376" s="41"/>
      <c r="F376" s="42"/>
    </row>
    <row r="377" spans="2:6" ht="12.75">
      <c r="B377" s="28" t="s">
        <v>679</v>
      </c>
      <c r="C377" s="60"/>
      <c r="D377" s="41"/>
      <c r="E377" s="41"/>
      <c r="F377" s="42"/>
    </row>
    <row r="378" spans="2:6" ht="12.75">
      <c r="B378" s="28" t="s">
        <v>738</v>
      </c>
      <c r="C378" s="60"/>
      <c r="D378" s="41"/>
      <c r="E378" s="41"/>
      <c r="F378" s="42"/>
    </row>
    <row r="379" spans="2:6" ht="12.75">
      <c r="B379" s="28" t="s">
        <v>680</v>
      </c>
      <c r="C379" s="60"/>
      <c r="D379" s="41"/>
      <c r="E379" s="41"/>
      <c r="F379" s="42"/>
    </row>
    <row r="380" spans="2:6" ht="12.75">
      <c r="B380" s="23"/>
      <c r="C380" s="60"/>
      <c r="D380" s="41"/>
      <c r="E380" s="41"/>
      <c r="F380" s="42"/>
    </row>
    <row r="381" spans="2:6" ht="12.75">
      <c r="B381" s="28" t="s">
        <v>739</v>
      </c>
      <c r="C381" s="60"/>
      <c r="D381" s="41"/>
      <c r="E381" s="41"/>
      <c r="F381" s="42"/>
    </row>
    <row r="382" spans="1:6" ht="12.75">
      <c r="A382" s="34" t="s">
        <v>634</v>
      </c>
      <c r="B382" s="23" t="s">
        <v>572</v>
      </c>
      <c r="C382" s="60">
        <v>3200000</v>
      </c>
      <c r="D382" s="41">
        <v>3007348.95</v>
      </c>
      <c r="E382" s="41">
        <f aca="true" t="shared" si="16" ref="E382:E391">IF(D382&gt;C382,D382-C382,"")</f>
      </c>
      <c r="F382" s="42">
        <f aca="true" t="shared" si="17" ref="F382:F391">IF(C382&gt;D382,C382-D382,"")</f>
        <v>192651.0499999998</v>
      </c>
    </row>
    <row r="383" spans="1:6" ht="12.75">
      <c r="A383" s="34" t="s">
        <v>635</v>
      </c>
      <c r="B383" s="23" t="s">
        <v>497</v>
      </c>
      <c r="C383" s="60">
        <v>11000000</v>
      </c>
      <c r="D383" s="41">
        <v>10315620.82</v>
      </c>
      <c r="E383" s="41">
        <f t="shared" si="16"/>
      </c>
      <c r="F383" s="42">
        <f t="shared" si="17"/>
        <v>684379.1799999997</v>
      </c>
    </row>
    <row r="384" spans="1:6" ht="12.75">
      <c r="A384" s="34" t="s">
        <v>636</v>
      </c>
      <c r="B384" s="23" t="s">
        <v>573</v>
      </c>
      <c r="C384" s="60">
        <v>1900000</v>
      </c>
      <c r="D384" s="41">
        <v>1090902.38</v>
      </c>
      <c r="E384" s="41">
        <f t="shared" si="16"/>
      </c>
      <c r="F384" s="42">
        <f t="shared" si="17"/>
        <v>809097.6200000001</v>
      </c>
    </row>
    <row r="385" spans="1:6" ht="12.75">
      <c r="A385" s="34" t="s">
        <v>637</v>
      </c>
      <c r="B385" s="23" t="s">
        <v>574</v>
      </c>
      <c r="C385" s="60">
        <v>1500010</v>
      </c>
      <c r="D385" s="41">
        <v>1486565.97</v>
      </c>
      <c r="E385" s="41">
        <f t="shared" si="16"/>
      </c>
      <c r="F385" s="42">
        <f t="shared" si="17"/>
        <v>13444.030000000028</v>
      </c>
    </row>
    <row r="386" spans="1:6" ht="12.75">
      <c r="A386" s="34" t="s">
        <v>652</v>
      </c>
      <c r="B386" s="23" t="s">
        <v>575</v>
      </c>
      <c r="C386" s="60">
        <v>3915000</v>
      </c>
      <c r="D386" s="41">
        <v>3915000</v>
      </c>
      <c r="E386" s="41">
        <f t="shared" si="16"/>
      </c>
      <c r="F386" s="42">
        <f t="shared" si="17"/>
      </c>
    </row>
    <row r="387" spans="1:6" ht="12.75">
      <c r="A387" s="34" t="s">
        <v>653</v>
      </c>
      <c r="B387" s="23" t="s">
        <v>576</v>
      </c>
      <c r="C387" s="60">
        <v>10</v>
      </c>
      <c r="D387" s="41">
        <v>0</v>
      </c>
      <c r="E387" s="41">
        <f t="shared" si="16"/>
      </c>
      <c r="F387" s="42">
        <f t="shared" si="17"/>
        <v>10</v>
      </c>
    </row>
    <row r="388" spans="1:6" ht="12.75">
      <c r="A388" s="34" t="s">
        <v>654</v>
      </c>
      <c r="B388" s="23" t="s">
        <v>577</v>
      </c>
      <c r="C388" s="60">
        <v>4800000</v>
      </c>
      <c r="D388" s="41">
        <v>4422628.59</v>
      </c>
      <c r="E388" s="41">
        <f t="shared" si="16"/>
      </c>
      <c r="F388" s="42">
        <f t="shared" si="17"/>
        <v>377371.41000000015</v>
      </c>
    </row>
    <row r="389" spans="1:6" ht="12.75">
      <c r="A389" s="34" t="s">
        <v>655</v>
      </c>
      <c r="B389" s="23" t="s">
        <v>578</v>
      </c>
      <c r="C389" s="60">
        <v>2680000</v>
      </c>
      <c r="D389" s="41">
        <v>2661226.2</v>
      </c>
      <c r="E389" s="41">
        <f t="shared" si="16"/>
      </c>
      <c r="F389" s="42">
        <f t="shared" si="17"/>
        <v>18773.799999999814</v>
      </c>
    </row>
    <row r="390" spans="1:6" ht="12.75">
      <c r="A390" s="34" t="s">
        <v>656</v>
      </c>
      <c r="B390" s="23" t="s">
        <v>579</v>
      </c>
      <c r="C390" s="60">
        <v>5000000</v>
      </c>
      <c r="D390" s="41">
        <v>1045859.15</v>
      </c>
      <c r="E390" s="41">
        <f t="shared" si="16"/>
      </c>
      <c r="F390" s="42">
        <f t="shared" si="17"/>
        <v>3954140.85</v>
      </c>
    </row>
    <row r="391" spans="1:6" ht="12.75">
      <c r="A391" s="34" t="s">
        <v>657</v>
      </c>
      <c r="B391" s="23" t="s">
        <v>580</v>
      </c>
      <c r="C391" s="60">
        <v>3300000</v>
      </c>
      <c r="D391" s="41">
        <v>3227027.21</v>
      </c>
      <c r="E391" s="41">
        <f t="shared" si="16"/>
      </c>
      <c r="F391" s="42">
        <f t="shared" si="17"/>
        <v>72972.79000000004</v>
      </c>
    </row>
    <row r="392" spans="2:7" ht="12.75">
      <c r="B392" s="29" t="s">
        <v>740</v>
      </c>
      <c r="C392" s="67">
        <f>SUM(C382:C391)</f>
        <v>37295020</v>
      </c>
      <c r="D392" s="43">
        <f>SUM(D382:D391)</f>
        <v>31172179.269999996</v>
      </c>
      <c r="E392" s="43"/>
      <c r="F392" s="44">
        <f>SUM(F382:F391)</f>
        <v>6122840.7299999995</v>
      </c>
      <c r="G392" s="48">
        <f>C392-D392</f>
        <v>6122840.730000004</v>
      </c>
    </row>
    <row r="393" spans="2:6" ht="12.75">
      <c r="B393" s="40"/>
      <c r="C393" s="72"/>
      <c r="D393" s="42"/>
      <c r="E393" s="42"/>
      <c r="F393" s="42"/>
    </row>
    <row r="394" spans="2:6" ht="12.75">
      <c r="B394" s="40"/>
      <c r="C394" s="72"/>
      <c r="D394" s="42"/>
      <c r="E394" s="42"/>
      <c r="F394" s="42"/>
    </row>
    <row r="395" spans="2:6" ht="12.75">
      <c r="B395" s="40"/>
      <c r="C395" s="72"/>
      <c r="D395" s="42"/>
      <c r="E395" s="42"/>
      <c r="F395" s="42"/>
    </row>
    <row r="396" spans="2:6" ht="12.75">
      <c r="B396" s="40"/>
      <c r="C396" s="72"/>
      <c r="D396" s="42"/>
      <c r="E396" s="42"/>
      <c r="F396" s="42"/>
    </row>
    <row r="397" spans="2:6" ht="7.5" customHeight="1">
      <c r="B397" s="23"/>
      <c r="C397" s="60"/>
      <c r="D397" s="41"/>
      <c r="E397" s="41"/>
      <c r="F397" s="42"/>
    </row>
    <row r="398" spans="2:6" ht="12.75">
      <c r="B398" s="28" t="s">
        <v>38</v>
      </c>
      <c r="C398" s="60"/>
      <c r="D398" s="41"/>
      <c r="E398" s="41"/>
      <c r="F398" s="42"/>
    </row>
    <row r="399" spans="2:6" ht="12.75">
      <c r="B399" s="23"/>
      <c r="C399" s="60"/>
      <c r="D399" s="41"/>
      <c r="E399" s="41"/>
      <c r="F399" s="42"/>
    </row>
    <row r="400" spans="2:6" ht="12.75">
      <c r="B400" s="28" t="s">
        <v>679</v>
      </c>
      <c r="C400" s="60"/>
      <c r="D400" s="41"/>
      <c r="E400" s="41"/>
      <c r="F400" s="42"/>
    </row>
    <row r="401" spans="2:6" ht="12.75">
      <c r="B401" s="28" t="s">
        <v>738</v>
      </c>
      <c r="C401" s="60"/>
      <c r="D401" s="41"/>
      <c r="E401" s="41"/>
      <c r="F401" s="42"/>
    </row>
    <row r="402" spans="2:6" ht="12.75">
      <c r="B402" s="28" t="s">
        <v>86</v>
      </c>
      <c r="C402" s="60"/>
      <c r="D402" s="41"/>
      <c r="E402" s="41"/>
      <c r="F402" s="42"/>
    </row>
    <row r="403" spans="2:6" ht="7.5" customHeight="1">
      <c r="B403" s="23"/>
      <c r="C403" s="60"/>
      <c r="D403" s="41"/>
      <c r="E403" s="41"/>
      <c r="F403" s="42"/>
    </row>
    <row r="404" spans="2:6" ht="12.75">
      <c r="B404" s="28" t="s">
        <v>741</v>
      </c>
      <c r="C404" s="60"/>
      <c r="D404" s="41"/>
      <c r="E404" s="41"/>
      <c r="F404" s="42"/>
    </row>
    <row r="405" spans="1:6" ht="12.75">
      <c r="A405" s="34" t="s">
        <v>634</v>
      </c>
      <c r="B405" s="23" t="s">
        <v>581</v>
      </c>
      <c r="C405" s="60">
        <v>81002000</v>
      </c>
      <c r="D405" s="41">
        <v>81000152.43</v>
      </c>
      <c r="E405" s="41">
        <f aca="true" t="shared" si="18" ref="E405:E414">IF(D405&gt;C405,D405-C405,"")</f>
      </c>
      <c r="F405" s="42">
        <f aca="true" t="shared" si="19" ref="F405:F414">IF(C405&gt;D405,C405-D405,"")</f>
        <v>1847.5699999928474</v>
      </c>
    </row>
    <row r="406" spans="1:6" ht="12.75">
      <c r="A406" s="34" t="s">
        <v>635</v>
      </c>
      <c r="B406" s="23" t="s">
        <v>582</v>
      </c>
      <c r="C406" s="60">
        <v>55850000</v>
      </c>
      <c r="D406" s="41">
        <v>55329260.28</v>
      </c>
      <c r="E406" s="41">
        <f t="shared" si="18"/>
      </c>
      <c r="F406" s="42">
        <f t="shared" si="19"/>
        <v>520739.7199999988</v>
      </c>
    </row>
    <row r="407" spans="1:6" ht="12.75">
      <c r="A407" s="34" t="s">
        <v>636</v>
      </c>
      <c r="B407" s="23" t="s">
        <v>583</v>
      </c>
      <c r="C407" s="60">
        <v>3500000</v>
      </c>
      <c r="D407" s="41">
        <v>3206359.54</v>
      </c>
      <c r="E407" s="41">
        <f t="shared" si="18"/>
      </c>
      <c r="F407" s="42">
        <f t="shared" si="19"/>
        <v>293640.45999999996</v>
      </c>
    </row>
    <row r="408" spans="1:6" ht="12.75">
      <c r="A408" s="34" t="s">
        <v>637</v>
      </c>
      <c r="B408" s="23" t="s">
        <v>584</v>
      </c>
      <c r="C408" s="60">
        <v>3000000</v>
      </c>
      <c r="D408" s="41">
        <v>2804628.61</v>
      </c>
      <c r="E408" s="41">
        <f t="shared" si="18"/>
      </c>
      <c r="F408" s="42">
        <f t="shared" si="19"/>
        <v>195371.39000000013</v>
      </c>
    </row>
    <row r="409" spans="1:6" ht="12.75">
      <c r="A409" s="34" t="s">
        <v>652</v>
      </c>
      <c r="B409" s="23" t="s">
        <v>589</v>
      </c>
      <c r="C409" s="60"/>
      <c r="D409" s="41"/>
      <c r="E409" s="41">
        <f t="shared" si="18"/>
      </c>
      <c r="F409" s="42">
        <f t="shared" si="19"/>
      </c>
    </row>
    <row r="410" spans="1:6" ht="12.75">
      <c r="A410" s="34"/>
      <c r="B410" s="23" t="s">
        <v>590</v>
      </c>
      <c r="C410" s="60">
        <v>5975000</v>
      </c>
      <c r="D410" s="41">
        <v>5974131.58</v>
      </c>
      <c r="E410" s="41">
        <f t="shared" si="18"/>
      </c>
      <c r="F410" s="42">
        <f t="shared" si="19"/>
        <v>868.4199999999255</v>
      </c>
    </row>
    <row r="411" spans="1:6" ht="12.75">
      <c r="A411" s="34" t="s">
        <v>653</v>
      </c>
      <c r="B411" s="23" t="s">
        <v>585</v>
      </c>
      <c r="C411" s="60">
        <v>18085000</v>
      </c>
      <c r="D411" s="41">
        <v>18025451.24</v>
      </c>
      <c r="E411" s="41">
        <f t="shared" si="18"/>
      </c>
      <c r="F411" s="42">
        <f t="shared" si="19"/>
        <v>59548.76000000164</v>
      </c>
    </row>
    <row r="412" spans="1:6" ht="12.75">
      <c r="A412" s="34" t="s">
        <v>654</v>
      </c>
      <c r="B412" s="23" t="s">
        <v>586</v>
      </c>
      <c r="C412" s="60">
        <v>7481000</v>
      </c>
      <c r="D412" s="41">
        <v>7480416.15</v>
      </c>
      <c r="E412" s="41">
        <f t="shared" si="18"/>
      </c>
      <c r="F412" s="42">
        <f t="shared" si="19"/>
        <v>583.8499999996275</v>
      </c>
    </row>
    <row r="413" spans="1:6" ht="12.75">
      <c r="A413" s="34" t="s">
        <v>655</v>
      </c>
      <c r="B413" s="23" t="s">
        <v>587</v>
      </c>
      <c r="C413" s="60">
        <v>1001000</v>
      </c>
      <c r="D413" s="41">
        <v>216108</v>
      </c>
      <c r="E413" s="41">
        <f t="shared" si="18"/>
      </c>
      <c r="F413" s="42">
        <f t="shared" si="19"/>
        <v>784892</v>
      </c>
    </row>
    <row r="414" spans="1:6" ht="12.75">
      <c r="A414" s="34" t="s">
        <v>656</v>
      </c>
      <c r="B414" s="23" t="s">
        <v>588</v>
      </c>
      <c r="C414" s="60">
        <v>3796010</v>
      </c>
      <c r="D414" s="41">
        <v>3794630.32</v>
      </c>
      <c r="E414" s="41">
        <f t="shared" si="18"/>
      </c>
      <c r="F414" s="42">
        <f t="shared" si="19"/>
        <v>1379.6800000001676</v>
      </c>
    </row>
    <row r="415" spans="2:7" ht="12.75">
      <c r="B415" s="29" t="s">
        <v>742</v>
      </c>
      <c r="C415" s="67">
        <f>SUM(C405:C414)</f>
        <v>179690010</v>
      </c>
      <c r="D415" s="43">
        <f>SUM(D405:D414)</f>
        <v>177831138.15000004</v>
      </c>
      <c r="E415" s="43"/>
      <c r="F415" s="44">
        <f>SUM(F405:F414)</f>
        <v>1858871.849999993</v>
      </c>
      <c r="G415" s="48">
        <f>C415-D415</f>
        <v>1858871.8499999642</v>
      </c>
    </row>
    <row r="416" spans="2:6" ht="12.75">
      <c r="B416" s="23"/>
      <c r="C416" s="60"/>
      <c r="D416" s="41"/>
      <c r="E416" s="41"/>
      <c r="F416" s="42"/>
    </row>
    <row r="417" spans="2:6" ht="12.75">
      <c r="B417" s="28" t="s">
        <v>743</v>
      </c>
      <c r="C417" s="60"/>
      <c r="D417" s="41"/>
      <c r="E417" s="41"/>
      <c r="F417" s="42"/>
    </row>
    <row r="418" spans="1:6" ht="12.75">
      <c r="A418" s="34" t="s">
        <v>634</v>
      </c>
      <c r="B418" s="23" t="s">
        <v>591</v>
      </c>
      <c r="C418" s="60">
        <v>1530000</v>
      </c>
      <c r="D418" s="41">
        <v>1530000</v>
      </c>
      <c r="E418" s="41">
        <f>IF(D418&gt;C418,D418-C418,"")</f>
      </c>
      <c r="F418" s="42">
        <f>IF(C418&gt;D418,C418-D418,"")</f>
      </c>
    </row>
    <row r="419" spans="1:6" ht="12.75">
      <c r="A419" s="34" t="s">
        <v>635</v>
      </c>
      <c r="B419" s="23" t="s">
        <v>592</v>
      </c>
      <c r="C419" s="60">
        <v>5000000</v>
      </c>
      <c r="D419" s="41">
        <v>2079215.04</v>
      </c>
      <c r="E419" s="41">
        <f>IF(D419&gt;C419,D419-C419,"")</f>
      </c>
      <c r="F419" s="42">
        <f>IF(C419&gt;D419,C419-D419,"")</f>
        <v>2920784.96</v>
      </c>
    </row>
    <row r="420" spans="1:6" ht="12.75">
      <c r="A420" s="34" t="s">
        <v>636</v>
      </c>
      <c r="B420" s="23" t="s">
        <v>593</v>
      </c>
      <c r="C420" s="60">
        <v>3000000</v>
      </c>
      <c r="D420" s="41">
        <v>2991822.58</v>
      </c>
      <c r="E420" s="41">
        <f>IF(D420&gt;C420,D420-C420,"")</f>
      </c>
      <c r="F420" s="42">
        <f>IF(C420&gt;D420,C420-D420,"")</f>
        <v>8177.4199999999255</v>
      </c>
    </row>
    <row r="421" spans="2:7" ht="12.75">
      <c r="B421" s="29" t="s">
        <v>744</v>
      </c>
      <c r="C421" s="67">
        <f>SUM(C418:C420)</f>
        <v>9530000</v>
      </c>
      <c r="D421" s="43">
        <f>SUM(D418:D420)</f>
        <v>6601037.62</v>
      </c>
      <c r="E421" s="43"/>
      <c r="F421" s="44">
        <f>SUM(F418:F420)</f>
        <v>2928962.38</v>
      </c>
      <c r="G421" s="48">
        <f>C421-D421</f>
        <v>2928962.38</v>
      </c>
    </row>
    <row r="422" spans="2:6" ht="12.75">
      <c r="B422" s="23"/>
      <c r="C422" s="60"/>
      <c r="D422" s="41"/>
      <c r="E422" s="41"/>
      <c r="F422" s="42"/>
    </row>
    <row r="423" spans="2:6" ht="12.75">
      <c r="B423" s="28" t="s">
        <v>745</v>
      </c>
      <c r="C423" s="60"/>
      <c r="D423" s="41"/>
      <c r="E423" s="41"/>
      <c r="F423" s="42"/>
    </row>
    <row r="424" spans="1:6" ht="12.75">
      <c r="A424" s="34" t="s">
        <v>634</v>
      </c>
      <c r="B424" s="23" t="s">
        <v>594</v>
      </c>
      <c r="C424" s="60">
        <v>5000000</v>
      </c>
      <c r="D424" s="41">
        <v>5000000</v>
      </c>
      <c r="E424" s="41">
        <f>IF(D424&gt;C424,D424-C424,"")</f>
      </c>
      <c r="F424" s="42">
        <f>IF(C424&gt;D424,C424-D424,"")</f>
      </c>
    </row>
    <row r="425" spans="1:6" ht="12.75">
      <c r="A425" s="34" t="s">
        <v>635</v>
      </c>
      <c r="B425" s="23" t="s">
        <v>595</v>
      </c>
      <c r="C425" s="60">
        <v>5000000</v>
      </c>
      <c r="D425" s="41">
        <v>2658402.95</v>
      </c>
      <c r="E425" s="41">
        <f>IF(D425&gt;C425,D425-C425,"")</f>
      </c>
      <c r="F425" s="42">
        <f>IF(C425&gt;D425,C425-D425,"")</f>
        <v>2341597.05</v>
      </c>
    </row>
    <row r="426" spans="2:7" ht="12.75">
      <c r="B426" s="29" t="s">
        <v>746</v>
      </c>
      <c r="C426" s="67">
        <f>SUM(C424:C425)</f>
        <v>10000000</v>
      </c>
      <c r="D426" s="43">
        <f>SUM(D424:D425)</f>
        <v>7658402.95</v>
      </c>
      <c r="E426" s="43"/>
      <c r="F426" s="44">
        <f>SUM(F424:F425)</f>
        <v>2341597.05</v>
      </c>
      <c r="G426" s="48">
        <f>C426-D426</f>
        <v>2341597.05</v>
      </c>
    </row>
    <row r="427" spans="2:6" ht="12.75">
      <c r="B427" s="23"/>
      <c r="C427" s="60"/>
      <c r="D427" s="41"/>
      <c r="E427" s="41"/>
      <c r="F427" s="42"/>
    </row>
    <row r="428" spans="2:6" ht="12.75">
      <c r="B428" s="28" t="s">
        <v>747</v>
      </c>
      <c r="C428" s="60"/>
      <c r="D428" s="41"/>
      <c r="E428" s="41"/>
      <c r="F428" s="42"/>
    </row>
    <row r="429" spans="1:6" ht="12.75">
      <c r="A429" s="34" t="s">
        <v>634</v>
      </c>
      <c r="B429" s="23" t="s">
        <v>596</v>
      </c>
      <c r="C429" s="60">
        <v>10000000</v>
      </c>
      <c r="D429" s="41">
        <v>10000000</v>
      </c>
      <c r="E429" s="41">
        <f>IF(D429&gt;C429,D429-C429,"")</f>
      </c>
      <c r="F429" s="42">
        <f>IF(C429&gt;D429,C429-D429,"")</f>
      </c>
    </row>
    <row r="430" spans="2:6" ht="12.75">
      <c r="B430" s="29" t="s">
        <v>748</v>
      </c>
      <c r="C430" s="67">
        <f>SUM(C429)</f>
        <v>10000000</v>
      </c>
      <c r="D430" s="43">
        <f>SUM(D429)</f>
        <v>10000000</v>
      </c>
      <c r="E430" s="43"/>
      <c r="F430" s="44"/>
    </row>
    <row r="431" spans="2:6" ht="12.75">
      <c r="B431" s="23"/>
      <c r="C431" s="60"/>
      <c r="D431" s="41"/>
      <c r="E431" s="41"/>
      <c r="F431" s="42"/>
    </row>
    <row r="432" spans="2:6" ht="12.75">
      <c r="B432" s="28" t="s">
        <v>749</v>
      </c>
      <c r="C432" s="60"/>
      <c r="D432" s="41"/>
      <c r="E432" s="41"/>
      <c r="F432" s="42"/>
    </row>
    <row r="433" spans="1:6" ht="12.75">
      <c r="A433" s="34" t="s">
        <v>634</v>
      </c>
      <c r="B433" s="23" t="s">
        <v>597</v>
      </c>
      <c r="C433" s="60">
        <v>6864000</v>
      </c>
      <c r="D433" s="41">
        <v>6863126.82</v>
      </c>
      <c r="E433" s="41">
        <f aca="true" t="shared" si="20" ref="E433:E438">IF(D433&gt;C433,D433-C433,"")</f>
      </c>
      <c r="F433" s="42">
        <f aca="true" t="shared" si="21" ref="F433:F438">IF(C433&gt;D433,C433-D433,"")</f>
        <v>873.179999999702</v>
      </c>
    </row>
    <row r="434" spans="1:6" ht="12.75">
      <c r="A434" s="34" t="s">
        <v>635</v>
      </c>
      <c r="B434" s="23" t="s">
        <v>598</v>
      </c>
      <c r="C434" s="60">
        <v>5000000</v>
      </c>
      <c r="D434" s="41">
        <v>3932695.6</v>
      </c>
      <c r="E434" s="41">
        <f t="shared" si="20"/>
      </c>
      <c r="F434" s="42">
        <f t="shared" si="21"/>
        <v>1067304.4</v>
      </c>
    </row>
    <row r="435" spans="1:6" ht="12.75">
      <c r="A435" s="34" t="s">
        <v>636</v>
      </c>
      <c r="B435" s="23" t="s">
        <v>599</v>
      </c>
      <c r="C435" s="60">
        <v>2000000</v>
      </c>
      <c r="D435" s="41">
        <v>2000000</v>
      </c>
      <c r="E435" s="41">
        <f t="shared" si="20"/>
      </c>
      <c r="F435" s="42">
        <f t="shared" si="21"/>
      </c>
    </row>
    <row r="436" spans="1:6" ht="12.75">
      <c r="A436" s="34" t="s">
        <v>637</v>
      </c>
      <c r="B436" s="23" t="s">
        <v>600</v>
      </c>
      <c r="C436" s="60">
        <v>3000000</v>
      </c>
      <c r="D436" s="41">
        <v>1380</v>
      </c>
      <c r="E436" s="41">
        <f t="shared" si="20"/>
      </c>
      <c r="F436" s="42">
        <f t="shared" si="21"/>
        <v>2998620</v>
      </c>
    </row>
    <row r="437" spans="1:6" ht="12.75">
      <c r="A437" s="34" t="s">
        <v>652</v>
      </c>
      <c r="B437" s="23" t="s">
        <v>601</v>
      </c>
      <c r="C437" s="60"/>
      <c r="D437" s="41"/>
      <c r="E437" s="41">
        <f t="shared" si="20"/>
      </c>
      <c r="F437" s="42">
        <f t="shared" si="21"/>
      </c>
    </row>
    <row r="438" spans="1:6" ht="12.75">
      <c r="A438" s="34"/>
      <c r="B438" s="23" t="s">
        <v>602</v>
      </c>
      <c r="C438" s="60">
        <v>1000000</v>
      </c>
      <c r="D438" s="41">
        <v>496823.85</v>
      </c>
      <c r="E438" s="41">
        <f t="shared" si="20"/>
      </c>
      <c r="F438" s="42">
        <f t="shared" si="21"/>
        <v>503176.15</v>
      </c>
    </row>
    <row r="439" spans="2:8" ht="12.75">
      <c r="B439" s="29" t="s">
        <v>750</v>
      </c>
      <c r="C439" s="67">
        <f>SUM(C433:C438)</f>
        <v>17864000</v>
      </c>
      <c r="D439" s="43">
        <f>SUM(D433:D438)</f>
        <v>13294026.27</v>
      </c>
      <c r="E439" s="43"/>
      <c r="F439" s="44">
        <f>SUM(F433:F438)</f>
        <v>4569973.7299999995</v>
      </c>
      <c r="G439" s="48">
        <v>4569973.73</v>
      </c>
      <c r="H439" s="50">
        <f>C439-D439</f>
        <v>4569973.73</v>
      </c>
    </row>
    <row r="440" spans="2:6" ht="12.75">
      <c r="B440" s="23"/>
      <c r="C440" s="60"/>
      <c r="D440" s="41"/>
      <c r="E440" s="41"/>
      <c r="F440" s="42"/>
    </row>
    <row r="441" spans="2:6" ht="12.75">
      <c r="B441" s="28" t="s">
        <v>751</v>
      </c>
      <c r="C441" s="60"/>
      <c r="D441" s="41"/>
      <c r="E441" s="41"/>
      <c r="F441" s="42"/>
    </row>
    <row r="442" spans="1:6" ht="12.75">
      <c r="A442" s="34" t="s">
        <v>634</v>
      </c>
      <c r="B442" s="23" t="s">
        <v>499</v>
      </c>
      <c r="C442" s="60">
        <v>1000000</v>
      </c>
      <c r="D442" s="41">
        <v>737000</v>
      </c>
      <c r="E442" s="41">
        <f>IF(D442&gt;C442,D442-C442,"")</f>
      </c>
      <c r="F442" s="42">
        <f>IF(C442&gt;D442,C442-D442,"")</f>
        <v>263000</v>
      </c>
    </row>
    <row r="443" spans="1:6" ht="12.75">
      <c r="A443" s="34" t="s">
        <v>635</v>
      </c>
      <c r="B443" s="23" t="s">
        <v>603</v>
      </c>
      <c r="C443" s="60">
        <v>1000000</v>
      </c>
      <c r="D443" s="41">
        <v>738662.75</v>
      </c>
      <c r="E443" s="41">
        <f>IF(D443&gt;C443,D443-C443,"")</f>
      </c>
      <c r="F443" s="42">
        <f>IF(C443&gt;D443,C443-D443,"")</f>
        <v>261337.25</v>
      </c>
    </row>
    <row r="444" spans="2:8" ht="12.75">
      <c r="B444" s="29" t="s">
        <v>64</v>
      </c>
      <c r="C444" s="67">
        <f>SUM(C442:C443)</f>
        <v>2000000</v>
      </c>
      <c r="D444" s="43">
        <f>SUM(D442:D443)</f>
        <v>1475662.75</v>
      </c>
      <c r="E444" s="43"/>
      <c r="F444" s="44">
        <f>SUM(F442:F443)</f>
        <v>524337.25</v>
      </c>
      <c r="G444" s="48">
        <v>524337.25</v>
      </c>
      <c r="H444" s="50">
        <f>C444-D444</f>
        <v>524337.25</v>
      </c>
    </row>
    <row r="445" spans="2:6" ht="12.75">
      <c r="B445" s="23"/>
      <c r="C445" s="60"/>
      <c r="D445" s="41"/>
      <c r="E445" s="41"/>
      <c r="F445" s="42"/>
    </row>
    <row r="446" spans="2:6" ht="12.75">
      <c r="B446" s="28" t="s">
        <v>672</v>
      </c>
      <c r="C446" s="60"/>
      <c r="D446" s="41"/>
      <c r="E446" s="41"/>
      <c r="F446" s="42"/>
    </row>
    <row r="447" spans="1:6" ht="12.75">
      <c r="A447" s="34" t="s">
        <v>634</v>
      </c>
      <c r="B447" s="23" t="s">
        <v>604</v>
      </c>
      <c r="C447" s="61">
        <v>2300000</v>
      </c>
      <c r="D447" s="45">
        <v>739492.13</v>
      </c>
      <c r="E447" s="45">
        <f>IF(D447&gt;C447,D447-C447,"")</f>
      </c>
      <c r="F447" s="46">
        <f>IF(C447&gt;D447,C447-D447,"")</f>
        <v>1560507.87</v>
      </c>
    </row>
    <row r="448" spans="2:6" ht="12.75">
      <c r="B448" s="29" t="s">
        <v>752</v>
      </c>
      <c r="C448" s="60"/>
      <c r="D448" s="41"/>
      <c r="E448" s="41"/>
      <c r="F448" s="42"/>
    </row>
    <row r="449" spans="2:8" ht="12.75">
      <c r="B449" s="29" t="s">
        <v>753</v>
      </c>
      <c r="C449" s="61">
        <f>SUM(C447:C448)</f>
        <v>2300000</v>
      </c>
      <c r="D449" s="45">
        <f>SUM(D447:D448)</f>
        <v>739492.13</v>
      </c>
      <c r="E449" s="45"/>
      <c r="F449" s="46">
        <f>SUM(F447:F448)</f>
        <v>1560507.87</v>
      </c>
      <c r="G449" s="48">
        <v>1560507.87</v>
      </c>
      <c r="H449" s="50">
        <f>C449-D449</f>
        <v>1560507.87</v>
      </c>
    </row>
    <row r="450" spans="2:6" ht="12.75">
      <c r="B450" s="29" t="s">
        <v>51</v>
      </c>
      <c r="C450" s="60"/>
      <c r="D450" s="41"/>
      <c r="E450" s="41"/>
      <c r="F450" s="42"/>
    </row>
    <row r="451" spans="2:8" ht="12.75">
      <c r="B451" s="29" t="s">
        <v>680</v>
      </c>
      <c r="C451" s="61">
        <f>C392+C415+C421+C426+C430+C439+C444+C449</f>
        <v>268679030</v>
      </c>
      <c r="D451" s="45">
        <f>D392+D415+D421+D426+D430+D439+D444+D449</f>
        <v>248771939.14000002</v>
      </c>
      <c r="E451" s="45"/>
      <c r="F451" s="69">
        <f>F392+F415+F421+F426+F430+F439+F444+F449</f>
        <v>19907090.859999996</v>
      </c>
      <c r="G451" s="48">
        <v>19907090.86</v>
      </c>
      <c r="H451" s="50">
        <f>C451-D451</f>
        <v>19907090.859999985</v>
      </c>
    </row>
    <row r="452" spans="2:6" ht="12.75">
      <c r="B452" s="40"/>
      <c r="C452" s="72"/>
      <c r="D452" s="42"/>
      <c r="E452" s="42"/>
      <c r="F452" s="42"/>
    </row>
    <row r="453" spans="2:6" ht="12.75">
      <c r="B453" s="23"/>
      <c r="C453" s="60"/>
      <c r="D453" s="41"/>
      <c r="E453" s="41"/>
      <c r="F453" s="42"/>
    </row>
    <row r="454" spans="2:6" ht="12.75">
      <c r="B454" s="28" t="s">
        <v>38</v>
      </c>
      <c r="C454" s="60"/>
      <c r="D454" s="41"/>
      <c r="E454" s="41"/>
      <c r="F454" s="42"/>
    </row>
    <row r="455" spans="2:6" ht="12.75">
      <c r="B455" s="28"/>
      <c r="C455" s="60"/>
      <c r="D455" s="41"/>
      <c r="E455" s="41"/>
      <c r="F455" s="42"/>
    </row>
    <row r="456" spans="2:6" ht="12.75">
      <c r="B456" s="28" t="s">
        <v>689</v>
      </c>
      <c r="C456" s="60"/>
      <c r="D456" s="41"/>
      <c r="E456" s="41"/>
      <c r="F456" s="42"/>
    </row>
    <row r="457" spans="2:6" ht="12.75">
      <c r="B457" s="28" t="s">
        <v>405</v>
      </c>
      <c r="C457" s="60"/>
      <c r="D457" s="41"/>
      <c r="E457" s="41"/>
      <c r="F457" s="42"/>
    </row>
    <row r="458" spans="2:6" ht="12.75">
      <c r="B458" s="28" t="s">
        <v>365</v>
      </c>
      <c r="C458" s="60"/>
      <c r="D458" s="41"/>
      <c r="E458" s="41"/>
      <c r="F458" s="42"/>
    </row>
    <row r="459" spans="2:6" ht="12.75">
      <c r="B459" s="28" t="s">
        <v>754</v>
      </c>
      <c r="C459" s="60"/>
      <c r="D459" s="41"/>
      <c r="E459" s="41"/>
      <c r="F459" s="42"/>
    </row>
    <row r="460" spans="2:6" ht="12.75">
      <c r="B460" s="23"/>
      <c r="C460" s="60"/>
      <c r="D460" s="41"/>
      <c r="E460" s="41"/>
      <c r="F460" s="42"/>
    </row>
    <row r="461" spans="2:6" ht="12.75">
      <c r="B461" s="28" t="s">
        <v>755</v>
      </c>
      <c r="C461" s="60"/>
      <c r="D461" s="41"/>
      <c r="E461" s="41"/>
      <c r="F461" s="42"/>
    </row>
    <row r="462" spans="1:6" ht="12.75">
      <c r="A462" s="34" t="s">
        <v>634</v>
      </c>
      <c r="B462" s="23" t="s">
        <v>605</v>
      </c>
      <c r="C462" s="60">
        <v>8600000</v>
      </c>
      <c r="D462" s="41">
        <v>8232945.97</v>
      </c>
      <c r="E462" s="41">
        <f aca="true" t="shared" si="22" ref="E462:E473">IF(D462&gt;C462,D462-C462,"")</f>
      </c>
      <c r="F462" s="42">
        <f aca="true" t="shared" si="23" ref="F462:F473">IF(C462&gt;D462,C462-D462,"")</f>
        <v>367054.03000000026</v>
      </c>
    </row>
    <row r="463" spans="1:6" ht="12.75">
      <c r="A463" s="34" t="s">
        <v>635</v>
      </c>
      <c r="B463" s="23" t="s">
        <v>606</v>
      </c>
      <c r="C463" s="60">
        <v>2000000</v>
      </c>
      <c r="D463" s="41">
        <v>2000000</v>
      </c>
      <c r="E463" s="41">
        <f t="shared" si="22"/>
      </c>
      <c r="F463" s="42">
        <f t="shared" si="23"/>
      </c>
    </row>
    <row r="464" spans="1:6" ht="12.75">
      <c r="A464" s="34" t="s">
        <v>636</v>
      </c>
      <c r="B464" s="23" t="s">
        <v>499</v>
      </c>
      <c r="C464" s="60">
        <v>1135100</v>
      </c>
      <c r="D464" s="41">
        <v>1134412.13</v>
      </c>
      <c r="E464" s="41">
        <f t="shared" si="22"/>
      </c>
      <c r="F464" s="42">
        <f t="shared" si="23"/>
        <v>687.8700000001118</v>
      </c>
    </row>
    <row r="465" spans="1:6" ht="12.75">
      <c r="A465" s="34" t="s">
        <v>637</v>
      </c>
      <c r="B465" s="23" t="s">
        <v>607</v>
      </c>
      <c r="C465" s="60">
        <v>100000</v>
      </c>
      <c r="D465" s="41">
        <v>54237.76</v>
      </c>
      <c r="E465" s="41">
        <f t="shared" si="22"/>
      </c>
      <c r="F465" s="42">
        <f t="shared" si="23"/>
        <v>45762.24</v>
      </c>
    </row>
    <row r="466" spans="1:6" ht="12.75">
      <c r="A466" s="34" t="s">
        <v>652</v>
      </c>
      <c r="B466" s="23" t="s">
        <v>577</v>
      </c>
      <c r="C466" s="60">
        <v>1000000</v>
      </c>
      <c r="D466" s="41">
        <v>561683.23</v>
      </c>
      <c r="E466" s="41">
        <f t="shared" si="22"/>
      </c>
      <c r="F466" s="42">
        <f t="shared" si="23"/>
        <v>438316.77</v>
      </c>
    </row>
    <row r="467" spans="1:6" ht="12.75">
      <c r="A467" s="34" t="s">
        <v>653</v>
      </c>
      <c r="B467" s="23" t="s">
        <v>608</v>
      </c>
      <c r="C467" s="60"/>
      <c r="D467" s="41"/>
      <c r="E467" s="41">
        <f t="shared" si="22"/>
      </c>
      <c r="F467" s="42">
        <f t="shared" si="23"/>
      </c>
    </row>
    <row r="468" spans="1:6" ht="12.75">
      <c r="A468" s="34"/>
      <c r="B468" s="23" t="s">
        <v>111</v>
      </c>
      <c r="C468" s="60">
        <v>3400000</v>
      </c>
      <c r="D468" s="41">
        <v>3002790</v>
      </c>
      <c r="E468" s="41">
        <f t="shared" si="22"/>
      </c>
      <c r="F468" s="42">
        <f t="shared" si="23"/>
        <v>397210</v>
      </c>
    </row>
    <row r="469" spans="1:6" ht="12.75">
      <c r="A469" s="34" t="s">
        <v>654</v>
      </c>
      <c r="B469" s="23" t="s">
        <v>609</v>
      </c>
      <c r="C469" s="60"/>
      <c r="D469" s="41"/>
      <c r="E469" s="41">
        <f t="shared" si="22"/>
      </c>
      <c r="F469" s="42">
        <f t="shared" si="23"/>
      </c>
    </row>
    <row r="470" spans="1:6" ht="12.75">
      <c r="A470" s="34"/>
      <c r="B470" s="23" t="s">
        <v>112</v>
      </c>
      <c r="C470" s="60">
        <v>3100000</v>
      </c>
      <c r="D470" s="41">
        <v>2773062.8</v>
      </c>
      <c r="E470" s="41">
        <f t="shared" si="22"/>
      </c>
      <c r="F470" s="42">
        <f t="shared" si="23"/>
        <v>326937.2000000002</v>
      </c>
    </row>
    <row r="471" spans="1:6" ht="12.75">
      <c r="A471" s="34" t="s">
        <v>655</v>
      </c>
      <c r="B471" s="23" t="s">
        <v>109</v>
      </c>
      <c r="C471" s="60"/>
      <c r="D471" s="41"/>
      <c r="E471" s="41">
        <f t="shared" si="22"/>
      </c>
      <c r="F471" s="42">
        <f t="shared" si="23"/>
      </c>
    </row>
    <row r="472" spans="1:6" ht="12.75">
      <c r="A472" s="34"/>
      <c r="B472" s="23" t="s">
        <v>110</v>
      </c>
      <c r="C472" s="60">
        <v>2000000</v>
      </c>
      <c r="D472" s="41">
        <v>992960.64</v>
      </c>
      <c r="E472" s="41">
        <f t="shared" si="22"/>
      </c>
      <c r="F472" s="42">
        <f t="shared" si="23"/>
        <v>1007039.36</v>
      </c>
    </row>
    <row r="473" spans="1:6" ht="12.75">
      <c r="A473" s="34" t="s">
        <v>656</v>
      </c>
      <c r="B473" s="23" t="s">
        <v>610</v>
      </c>
      <c r="C473" s="60">
        <v>11100000</v>
      </c>
      <c r="D473" s="41">
        <v>0</v>
      </c>
      <c r="E473" s="41">
        <f t="shared" si="22"/>
      </c>
      <c r="F473" s="42">
        <f t="shared" si="23"/>
        <v>11100000</v>
      </c>
    </row>
    <row r="474" spans="2:8" ht="12.75">
      <c r="B474" s="29" t="s">
        <v>725</v>
      </c>
      <c r="C474" s="67">
        <f>SUM(C462:C473)</f>
        <v>32435100</v>
      </c>
      <c r="D474" s="43">
        <f>SUM(D462:D473)</f>
        <v>18752092.529999997</v>
      </c>
      <c r="E474" s="43"/>
      <c r="F474" s="68">
        <f>SUM(F462:F473)</f>
        <v>13683007.47</v>
      </c>
      <c r="G474" s="48">
        <v>13683007.47</v>
      </c>
      <c r="H474" s="50">
        <f>C474-D474</f>
        <v>13683007.470000003</v>
      </c>
    </row>
    <row r="475" spans="2:6" ht="12.75">
      <c r="B475" s="23"/>
      <c r="C475" s="60"/>
      <c r="D475" s="41"/>
      <c r="E475" s="41"/>
      <c r="F475" s="42"/>
    </row>
    <row r="476" spans="2:6" ht="12.75">
      <c r="B476" s="28" t="s">
        <v>756</v>
      </c>
      <c r="C476" s="60"/>
      <c r="D476" s="41"/>
      <c r="E476" s="41"/>
      <c r="F476" s="42"/>
    </row>
    <row r="477" spans="1:6" ht="12.75">
      <c r="A477" s="34" t="s">
        <v>634</v>
      </c>
      <c r="B477" s="23" t="s">
        <v>113</v>
      </c>
      <c r="C477" s="60">
        <v>27264900</v>
      </c>
      <c r="D477" s="41">
        <v>23286822.58</v>
      </c>
      <c r="E477" s="41">
        <f>IF(D477&gt;C477,D477-C477,"")</f>
      </c>
      <c r="F477" s="42">
        <f>IF(C477&gt;D477,C477-D477,"")</f>
        <v>3978077.420000002</v>
      </c>
    </row>
    <row r="478" spans="1:6" ht="12.75">
      <c r="A478" s="34" t="s">
        <v>635</v>
      </c>
      <c r="B478" s="23" t="s">
        <v>114</v>
      </c>
      <c r="C478" s="60">
        <v>2000000</v>
      </c>
      <c r="D478" s="41">
        <v>1158516.46</v>
      </c>
      <c r="E478" s="41">
        <f>IF(D478&gt;C478,D478-C478,"")</f>
      </c>
      <c r="F478" s="42">
        <f>IF(C478&gt;D478,C478-D478,"")</f>
        <v>841483.54</v>
      </c>
    </row>
    <row r="479" spans="1:6" ht="12.75">
      <c r="A479" s="34"/>
      <c r="B479" s="23"/>
      <c r="C479" s="60"/>
      <c r="D479" s="41"/>
      <c r="E479" s="41"/>
      <c r="F479" s="42"/>
    </row>
    <row r="480" spans="2:8" ht="12.75">
      <c r="B480" s="29" t="s">
        <v>757</v>
      </c>
      <c r="C480" s="67">
        <f>SUM(C477:C479)</f>
        <v>29264900</v>
      </c>
      <c r="D480" s="43">
        <f>SUM(D477:D479)</f>
        <v>24445339.04</v>
      </c>
      <c r="E480" s="43"/>
      <c r="F480" s="44">
        <f>SUM(F477:F479)</f>
        <v>4819560.960000002</v>
      </c>
      <c r="G480" s="48">
        <v>4819560.96</v>
      </c>
      <c r="H480" s="50">
        <f>C480-D480</f>
        <v>4819560.960000001</v>
      </c>
    </row>
    <row r="481" spans="2:6" ht="12.75">
      <c r="B481" s="29" t="s">
        <v>65</v>
      </c>
      <c r="C481" s="60"/>
      <c r="D481" s="41"/>
      <c r="E481" s="41"/>
      <c r="F481" s="42"/>
    </row>
    <row r="482" spans="2:6" ht="12.75">
      <c r="B482" s="29" t="s">
        <v>406</v>
      </c>
      <c r="C482" s="60"/>
      <c r="D482" s="41"/>
      <c r="E482" s="41"/>
      <c r="F482" s="42"/>
    </row>
    <row r="483" spans="2:8" ht="12.75">
      <c r="B483" s="29" t="s">
        <v>407</v>
      </c>
      <c r="C483" s="61">
        <f>C474+C480</f>
        <v>61700000</v>
      </c>
      <c r="D483" s="45">
        <f>D474+D480</f>
        <v>43197431.56999999</v>
      </c>
      <c r="E483" s="45"/>
      <c r="F483" s="69">
        <f>F474+F480</f>
        <v>18502568.430000003</v>
      </c>
      <c r="G483" s="48">
        <v>18502568.43</v>
      </c>
      <c r="H483" s="50">
        <f>C483-D483</f>
        <v>18502568.430000007</v>
      </c>
    </row>
    <row r="484" spans="2:6" ht="12.75">
      <c r="B484" s="23"/>
      <c r="C484" s="60"/>
      <c r="D484" s="41"/>
      <c r="E484" s="41"/>
      <c r="F484" s="42"/>
    </row>
    <row r="485" spans="2:6" ht="12.75">
      <c r="B485" s="28" t="s">
        <v>679</v>
      </c>
      <c r="C485" s="60"/>
      <c r="D485" s="41"/>
      <c r="E485" s="41"/>
      <c r="F485" s="42"/>
    </row>
    <row r="486" spans="2:6" ht="12.75">
      <c r="B486" s="28" t="s">
        <v>758</v>
      </c>
      <c r="C486" s="60"/>
      <c r="D486" s="41"/>
      <c r="E486" s="41"/>
      <c r="F486" s="42"/>
    </row>
    <row r="487" spans="2:6" ht="12.75">
      <c r="B487" s="28" t="s">
        <v>682</v>
      </c>
      <c r="C487" s="60"/>
      <c r="D487" s="41"/>
      <c r="E487" s="41"/>
      <c r="F487" s="42"/>
    </row>
    <row r="488" spans="2:6" ht="12.75">
      <c r="B488" s="29"/>
      <c r="C488" s="60"/>
      <c r="D488" s="41"/>
      <c r="E488" s="41"/>
      <c r="F488" s="42"/>
    </row>
    <row r="489" spans="2:6" ht="12.75">
      <c r="B489" s="28" t="s">
        <v>759</v>
      </c>
      <c r="C489" s="60"/>
      <c r="D489" s="41"/>
      <c r="E489" s="41"/>
      <c r="F489" s="42"/>
    </row>
    <row r="490" spans="1:6" ht="12.75">
      <c r="A490" s="34" t="s">
        <v>634</v>
      </c>
      <c r="B490" s="23" t="s">
        <v>66</v>
      </c>
      <c r="C490" s="60">
        <v>82185000</v>
      </c>
      <c r="D490" s="41">
        <v>82181131.76</v>
      </c>
      <c r="E490" s="41">
        <f aca="true" t="shared" si="24" ref="E490:E497">IF(D490&gt;C490,D490-C490,"")</f>
      </c>
      <c r="F490" s="42">
        <f aca="true" t="shared" si="25" ref="F490:F497">IF(C490&gt;D490,C490-D490,"")</f>
        <v>3868.2399999946356</v>
      </c>
    </row>
    <row r="491" spans="1:6" ht="12.75">
      <c r="A491" s="34" t="s">
        <v>635</v>
      </c>
      <c r="B491" s="23" t="s">
        <v>499</v>
      </c>
      <c r="C491" s="60">
        <v>2000000</v>
      </c>
      <c r="D491" s="41">
        <v>1809116.15</v>
      </c>
      <c r="E491" s="41">
        <f t="shared" si="24"/>
      </c>
      <c r="F491" s="42">
        <f t="shared" si="25"/>
        <v>190883.8500000001</v>
      </c>
    </row>
    <row r="492" spans="1:6" ht="12.75">
      <c r="A492" s="34" t="s">
        <v>636</v>
      </c>
      <c r="B492" s="23" t="s">
        <v>115</v>
      </c>
      <c r="C492" s="60">
        <v>10</v>
      </c>
      <c r="D492" s="41">
        <v>0</v>
      </c>
      <c r="E492" s="41">
        <f t="shared" si="24"/>
      </c>
      <c r="F492" s="42">
        <f t="shared" si="25"/>
        <v>10</v>
      </c>
    </row>
    <row r="493" spans="1:6" ht="12.75">
      <c r="A493" s="34" t="s">
        <v>637</v>
      </c>
      <c r="B493" s="23" t="s">
        <v>116</v>
      </c>
      <c r="C493" s="60">
        <v>86000000</v>
      </c>
      <c r="D493" s="41">
        <v>85160698.55</v>
      </c>
      <c r="E493" s="41">
        <f t="shared" si="24"/>
      </c>
      <c r="F493" s="42">
        <f t="shared" si="25"/>
        <v>839301.450000003</v>
      </c>
    </row>
    <row r="494" spans="1:6" ht="12.75">
      <c r="A494" s="34" t="s">
        <v>652</v>
      </c>
      <c r="B494" s="23" t="s">
        <v>117</v>
      </c>
      <c r="C494" s="60">
        <v>12400000</v>
      </c>
      <c r="D494" s="41">
        <v>12397673.13</v>
      </c>
      <c r="E494" s="41">
        <f t="shared" si="24"/>
      </c>
      <c r="F494" s="42">
        <f t="shared" si="25"/>
        <v>2326.8699999991804</v>
      </c>
    </row>
    <row r="495" spans="1:6" ht="12.75">
      <c r="A495" s="34" t="s">
        <v>653</v>
      </c>
      <c r="B495" s="23" t="s">
        <v>118</v>
      </c>
      <c r="C495" s="60">
        <v>5000000</v>
      </c>
      <c r="D495" s="41">
        <v>5000000</v>
      </c>
      <c r="E495" s="41">
        <f t="shared" si="24"/>
      </c>
      <c r="F495" s="42">
        <f t="shared" si="25"/>
      </c>
    </row>
    <row r="496" spans="1:6" ht="12.75">
      <c r="A496" s="34" t="s">
        <v>654</v>
      </c>
      <c r="B496" s="23" t="s">
        <v>119</v>
      </c>
      <c r="C496" s="60"/>
      <c r="D496" s="41"/>
      <c r="E496" s="41">
        <f t="shared" si="24"/>
      </c>
      <c r="F496" s="42">
        <f t="shared" si="25"/>
      </c>
    </row>
    <row r="497" spans="1:6" ht="12.75">
      <c r="A497" s="34"/>
      <c r="B497" s="23" t="s">
        <v>120</v>
      </c>
      <c r="C497" s="60">
        <v>3750000</v>
      </c>
      <c r="D497" s="41">
        <v>1311000</v>
      </c>
      <c r="E497" s="41">
        <f t="shared" si="24"/>
      </c>
      <c r="F497" s="42">
        <f t="shared" si="25"/>
        <v>2439000</v>
      </c>
    </row>
    <row r="498" spans="2:8" ht="12.75">
      <c r="B498" s="29" t="s">
        <v>760</v>
      </c>
      <c r="C498" s="67">
        <f>SUM(C490:C497)</f>
        <v>191335010</v>
      </c>
      <c r="D498" s="43">
        <f>SUM(D490:E497)</f>
        <v>187859619.59</v>
      </c>
      <c r="E498" s="43"/>
      <c r="F498" s="44">
        <f>SUM(F490:F497)</f>
        <v>3475390.409999997</v>
      </c>
      <c r="G498" s="48">
        <v>3475390.41</v>
      </c>
      <c r="H498" s="50">
        <f>C498-D498</f>
        <v>3475390.4099999964</v>
      </c>
    </row>
    <row r="499" spans="2:6" ht="12.75">
      <c r="B499" s="23"/>
      <c r="C499" s="60"/>
      <c r="D499" s="41"/>
      <c r="E499" s="41"/>
      <c r="F499" s="42"/>
    </row>
    <row r="500" spans="2:6" ht="12.75">
      <c r="B500" s="28" t="s">
        <v>761</v>
      </c>
      <c r="C500" s="60"/>
      <c r="D500" s="41"/>
      <c r="E500" s="41"/>
      <c r="F500" s="42"/>
    </row>
    <row r="501" spans="1:6" ht="12.75">
      <c r="A501" s="34" t="s">
        <v>634</v>
      </c>
      <c r="B501" s="23" t="s">
        <v>499</v>
      </c>
      <c r="C501" s="60">
        <v>18691100</v>
      </c>
      <c r="D501" s="41">
        <v>17593979.8</v>
      </c>
      <c r="E501" s="41">
        <f>IF(D501&gt;C501,D501-C501,"")</f>
      </c>
      <c r="F501" s="42">
        <f>IF(C501&gt;D501,C501-D501,"")</f>
        <v>1097120.1999999993</v>
      </c>
    </row>
    <row r="502" spans="1:6" ht="12.75">
      <c r="A502" s="34" t="s">
        <v>408</v>
      </c>
      <c r="B502" s="23" t="s">
        <v>121</v>
      </c>
      <c r="C502" s="60">
        <v>16220400</v>
      </c>
      <c r="D502" s="41">
        <v>16220373.06</v>
      </c>
      <c r="E502" s="41">
        <f>IF(D502&gt;C502,D502-C502,"")</f>
      </c>
      <c r="F502" s="42">
        <f>IF(C502&gt;D502,C502-D502,"")</f>
        <v>26.93999999947846</v>
      </c>
    </row>
    <row r="503" spans="1:6" ht="12.75">
      <c r="A503" s="34" t="s">
        <v>636</v>
      </c>
      <c r="B503" s="23" t="s">
        <v>122</v>
      </c>
      <c r="C503" s="60">
        <v>278100</v>
      </c>
      <c r="D503" s="41">
        <v>278096.19</v>
      </c>
      <c r="E503" s="41">
        <f>IF(D503&gt;C503,D503-C503,"")</f>
      </c>
      <c r="F503" s="42">
        <f>IF(C503&gt;D503,C503-D503,"")</f>
        <v>3.8099999999976717</v>
      </c>
    </row>
    <row r="504" spans="1:6" ht="12.75">
      <c r="A504" s="34" t="s">
        <v>637</v>
      </c>
      <c r="B504" s="23" t="s">
        <v>498</v>
      </c>
      <c r="C504" s="60">
        <v>770000</v>
      </c>
      <c r="D504" s="41">
        <v>668973.16</v>
      </c>
      <c r="E504" s="41">
        <f>IF(D504&gt;C504,D504-C504,"")</f>
      </c>
      <c r="F504" s="42">
        <f>IF(C504&gt;D504,C504-D504,"")</f>
        <v>101026.83999999997</v>
      </c>
    </row>
    <row r="505" spans="1:6" ht="12.75">
      <c r="A505" s="34"/>
      <c r="B505" s="23"/>
      <c r="C505" s="60"/>
      <c r="D505" s="41"/>
      <c r="E505" s="41"/>
      <c r="F505" s="42"/>
    </row>
    <row r="506" spans="2:8" ht="12.75">
      <c r="B506" s="29" t="s">
        <v>762</v>
      </c>
      <c r="C506" s="67">
        <f>SUM(C501:C505)</f>
        <v>35959600</v>
      </c>
      <c r="D506" s="43">
        <f>SUM(D501:D505)</f>
        <v>34761422.20999999</v>
      </c>
      <c r="E506" s="43"/>
      <c r="F506" s="44">
        <f>SUM(F501:F505)</f>
        <v>1198177.7899999986</v>
      </c>
      <c r="G506" s="48">
        <v>1198177.79</v>
      </c>
      <c r="H506" s="50">
        <f>C506-D506</f>
        <v>1198177.7900000066</v>
      </c>
    </row>
    <row r="507" spans="2:6" ht="12.75">
      <c r="B507" s="40"/>
      <c r="C507" s="72"/>
      <c r="D507" s="42"/>
      <c r="E507" s="42"/>
      <c r="F507" s="42"/>
    </row>
    <row r="508" spans="2:6" ht="12.75">
      <c r="B508" s="23"/>
      <c r="C508" s="60"/>
      <c r="D508" s="41"/>
      <c r="E508" s="41"/>
      <c r="F508" s="42"/>
    </row>
    <row r="509" spans="2:6" ht="12.75">
      <c r="B509" s="28" t="s">
        <v>38</v>
      </c>
      <c r="C509" s="60"/>
      <c r="D509" s="41"/>
      <c r="E509" s="41"/>
      <c r="F509" s="42"/>
    </row>
    <row r="510" spans="2:6" ht="12.75">
      <c r="B510" s="28"/>
      <c r="C510" s="60"/>
      <c r="D510" s="41"/>
      <c r="E510" s="41"/>
      <c r="F510" s="42"/>
    </row>
    <row r="511" spans="2:6" ht="12.75">
      <c r="B511" s="28" t="s">
        <v>679</v>
      </c>
      <c r="C511" s="60"/>
      <c r="D511" s="41"/>
      <c r="E511" s="41"/>
      <c r="F511" s="42"/>
    </row>
    <row r="512" spans="2:6" ht="12.75">
      <c r="B512" s="28" t="s">
        <v>758</v>
      </c>
      <c r="C512" s="60"/>
      <c r="D512" s="41"/>
      <c r="E512" s="41"/>
      <c r="F512" s="42"/>
    </row>
    <row r="513" spans="2:6" ht="12.75">
      <c r="B513" s="28" t="s">
        <v>87</v>
      </c>
      <c r="C513" s="60"/>
      <c r="D513" s="41"/>
      <c r="E513" s="41"/>
      <c r="F513" s="42"/>
    </row>
    <row r="514" spans="2:6" ht="12.75">
      <c r="B514" s="28"/>
      <c r="C514" s="60"/>
      <c r="D514" s="41"/>
      <c r="E514" s="41"/>
      <c r="F514" s="42"/>
    </row>
    <row r="515" spans="2:6" ht="12.75">
      <c r="B515" s="28" t="s">
        <v>763</v>
      </c>
      <c r="C515" s="60"/>
      <c r="D515" s="41"/>
      <c r="E515" s="41"/>
      <c r="F515" s="42"/>
    </row>
    <row r="516" spans="2:6" ht="12.75">
      <c r="B516" s="23"/>
      <c r="C516" s="60"/>
      <c r="D516" s="41"/>
      <c r="E516" s="41"/>
      <c r="F516" s="42"/>
    </row>
    <row r="517" spans="2:6" ht="12.75">
      <c r="B517" s="28" t="s">
        <v>764</v>
      </c>
      <c r="C517" s="60"/>
      <c r="D517" s="41"/>
      <c r="E517" s="41"/>
      <c r="F517" s="42"/>
    </row>
    <row r="518" spans="1:6" ht="12.75">
      <c r="A518" s="34" t="s">
        <v>634</v>
      </c>
      <c r="B518" s="23" t="s">
        <v>499</v>
      </c>
      <c r="C518" s="60">
        <v>10</v>
      </c>
      <c r="D518" s="41">
        <v>0</v>
      </c>
      <c r="E518" s="41">
        <f aca="true" t="shared" si="26" ref="E518:E560">IF(D518&gt;C518,D518-C518,"")</f>
      </c>
      <c r="F518" s="42">
        <f aca="true" t="shared" si="27" ref="F518:F560">IF(C518&gt;D518,C518-D518,"")</f>
        <v>10</v>
      </c>
    </row>
    <row r="519" spans="1:6" ht="12.75">
      <c r="A519" s="34" t="s">
        <v>635</v>
      </c>
      <c r="B519" s="23" t="s">
        <v>123</v>
      </c>
      <c r="C519" s="60"/>
      <c r="D519" s="41"/>
      <c r="E519" s="41">
        <f t="shared" si="26"/>
      </c>
      <c r="F519" s="42">
        <f t="shared" si="27"/>
      </c>
    </row>
    <row r="520" spans="1:6" ht="12.75">
      <c r="A520" s="34"/>
      <c r="B520" s="23" t="s">
        <v>124</v>
      </c>
      <c r="C520" s="60">
        <v>427500000</v>
      </c>
      <c r="D520" s="41">
        <v>427495260.92</v>
      </c>
      <c r="E520" s="41">
        <f t="shared" si="26"/>
      </c>
      <c r="F520" s="42">
        <f t="shared" si="27"/>
        <v>4739.079999983311</v>
      </c>
    </row>
    <row r="521" spans="2:6" ht="12.75">
      <c r="B521" s="23"/>
      <c r="C521" s="60"/>
      <c r="D521" s="41"/>
      <c r="E521" s="41">
        <f t="shared" si="26"/>
      </c>
      <c r="F521" s="42">
        <f t="shared" si="27"/>
      </c>
    </row>
    <row r="522" spans="2:6" ht="12.75">
      <c r="B522" s="28" t="s">
        <v>765</v>
      </c>
      <c r="C522" s="60"/>
      <c r="D522" s="41"/>
      <c r="E522" s="41">
        <f t="shared" si="26"/>
      </c>
      <c r="F522" s="42">
        <f t="shared" si="27"/>
      </c>
    </row>
    <row r="523" spans="1:6" ht="12.75">
      <c r="A523" s="34" t="s">
        <v>409</v>
      </c>
      <c r="B523" s="23" t="s">
        <v>125</v>
      </c>
      <c r="C523" s="60">
        <v>10</v>
      </c>
      <c r="D523" s="41">
        <v>0</v>
      </c>
      <c r="E523" s="41">
        <f t="shared" si="26"/>
      </c>
      <c r="F523" s="42">
        <f t="shared" si="27"/>
        <v>10</v>
      </c>
    </row>
    <row r="524" spans="1:6" ht="12.75">
      <c r="A524" s="34" t="s">
        <v>410</v>
      </c>
      <c r="B524" s="23" t="s">
        <v>126</v>
      </c>
      <c r="C524" s="60">
        <v>10</v>
      </c>
      <c r="D524" s="41">
        <v>0</v>
      </c>
      <c r="E524" s="41">
        <f t="shared" si="26"/>
      </c>
      <c r="F524" s="42">
        <f t="shared" si="27"/>
        <v>10</v>
      </c>
    </row>
    <row r="525" spans="1:6" ht="12.75">
      <c r="A525" s="34" t="s">
        <v>411</v>
      </c>
      <c r="B525" s="23" t="s">
        <v>127</v>
      </c>
      <c r="C525" s="60">
        <v>10</v>
      </c>
      <c r="D525" s="41">
        <v>0</v>
      </c>
      <c r="E525" s="41">
        <f t="shared" si="26"/>
      </c>
      <c r="F525" s="42">
        <f t="shared" si="27"/>
        <v>10</v>
      </c>
    </row>
    <row r="526" spans="1:6" ht="12.75">
      <c r="A526" s="34" t="s">
        <v>412</v>
      </c>
      <c r="B526" s="23" t="s">
        <v>128</v>
      </c>
      <c r="C526" s="60">
        <v>10</v>
      </c>
      <c r="D526" s="41">
        <v>0</v>
      </c>
      <c r="E526" s="41">
        <f t="shared" si="26"/>
      </c>
      <c r="F526" s="42">
        <f t="shared" si="27"/>
        <v>10</v>
      </c>
    </row>
    <row r="527" spans="1:6" ht="12.75">
      <c r="A527" s="34" t="s">
        <v>413</v>
      </c>
      <c r="B527" s="23" t="s">
        <v>129</v>
      </c>
      <c r="C527" s="60"/>
      <c r="D527" s="41"/>
      <c r="E527" s="41">
        <f t="shared" si="26"/>
      </c>
      <c r="F527" s="42">
        <f t="shared" si="27"/>
      </c>
    </row>
    <row r="528" spans="1:6" ht="12.75">
      <c r="A528" s="34"/>
      <c r="B528" s="23" t="s">
        <v>130</v>
      </c>
      <c r="C528" s="60">
        <v>10</v>
      </c>
      <c r="D528" s="41">
        <v>0</v>
      </c>
      <c r="E528" s="41">
        <f t="shared" si="26"/>
      </c>
      <c r="F528" s="42">
        <f t="shared" si="27"/>
        <v>10</v>
      </c>
    </row>
    <row r="529" spans="1:6" ht="12.75">
      <c r="A529" s="34" t="s">
        <v>414</v>
      </c>
      <c r="B529" s="23" t="s">
        <v>131</v>
      </c>
      <c r="C529" s="60"/>
      <c r="D529" s="41"/>
      <c r="E529" s="41">
        <f t="shared" si="26"/>
      </c>
      <c r="F529" s="42">
        <f t="shared" si="27"/>
      </c>
    </row>
    <row r="530" spans="1:6" ht="12.75">
      <c r="A530" s="34"/>
      <c r="B530" s="23" t="s">
        <v>132</v>
      </c>
      <c r="C530" s="60">
        <v>10</v>
      </c>
      <c r="D530" s="41">
        <v>0</v>
      </c>
      <c r="E530" s="41">
        <f t="shared" si="26"/>
      </c>
      <c r="F530" s="42">
        <f t="shared" si="27"/>
        <v>10</v>
      </c>
    </row>
    <row r="531" spans="1:6" ht="12.75">
      <c r="A531" s="34" t="s">
        <v>415</v>
      </c>
      <c r="B531" s="23" t="s">
        <v>133</v>
      </c>
      <c r="C531" s="60"/>
      <c r="D531" s="41"/>
      <c r="E531" s="41">
        <f t="shared" si="26"/>
      </c>
      <c r="F531" s="42">
        <f t="shared" si="27"/>
      </c>
    </row>
    <row r="532" spans="1:6" ht="12.75">
      <c r="A532" s="34"/>
      <c r="B532" s="23" t="s">
        <v>67</v>
      </c>
      <c r="C532" s="60">
        <v>10</v>
      </c>
      <c r="D532" s="41">
        <v>0</v>
      </c>
      <c r="E532" s="41">
        <f t="shared" si="26"/>
      </c>
      <c r="F532" s="42">
        <f t="shared" si="27"/>
        <v>10</v>
      </c>
    </row>
    <row r="533" spans="1:6" ht="12.75">
      <c r="A533" s="34" t="s">
        <v>416</v>
      </c>
      <c r="B533" s="23" t="s">
        <v>134</v>
      </c>
      <c r="C533" s="60">
        <v>10</v>
      </c>
      <c r="D533" s="41">
        <v>0</v>
      </c>
      <c r="E533" s="41">
        <f t="shared" si="26"/>
      </c>
      <c r="F533" s="42">
        <f t="shared" si="27"/>
        <v>10</v>
      </c>
    </row>
    <row r="534" spans="2:6" ht="12.75">
      <c r="B534" s="23"/>
      <c r="C534" s="60"/>
      <c r="D534" s="41"/>
      <c r="E534" s="41">
        <f t="shared" si="26"/>
      </c>
      <c r="F534" s="42">
        <f t="shared" si="27"/>
      </c>
    </row>
    <row r="535" spans="2:6" ht="12.75">
      <c r="B535" s="28" t="s">
        <v>766</v>
      </c>
      <c r="C535" s="60"/>
      <c r="D535" s="41"/>
      <c r="E535" s="41">
        <f t="shared" si="26"/>
      </c>
      <c r="F535" s="42">
        <f t="shared" si="27"/>
      </c>
    </row>
    <row r="536" spans="1:6" ht="12.75">
      <c r="A536" s="34" t="s">
        <v>212</v>
      </c>
      <c r="B536" s="23" t="s">
        <v>135</v>
      </c>
      <c r="C536" s="60">
        <v>10</v>
      </c>
      <c r="D536" s="41">
        <v>0</v>
      </c>
      <c r="E536" s="41">
        <f t="shared" si="26"/>
      </c>
      <c r="F536" s="42">
        <f t="shared" si="27"/>
        <v>10</v>
      </c>
    </row>
    <row r="537" spans="1:6" ht="12.75">
      <c r="A537" s="34" t="s">
        <v>213</v>
      </c>
      <c r="B537" s="23" t="s">
        <v>136</v>
      </c>
      <c r="C537" s="60">
        <v>10</v>
      </c>
      <c r="D537" s="41">
        <v>0</v>
      </c>
      <c r="E537" s="41">
        <f t="shared" si="26"/>
      </c>
      <c r="F537" s="42">
        <f t="shared" si="27"/>
        <v>10</v>
      </c>
    </row>
    <row r="538" spans="1:6" ht="12.75">
      <c r="A538" s="34" t="s">
        <v>214</v>
      </c>
      <c r="B538" s="23" t="s">
        <v>137</v>
      </c>
      <c r="C538" s="60">
        <v>10</v>
      </c>
      <c r="D538" s="41">
        <v>0</v>
      </c>
      <c r="E538" s="41">
        <f t="shared" si="26"/>
      </c>
      <c r="F538" s="42">
        <f t="shared" si="27"/>
        <v>10</v>
      </c>
    </row>
    <row r="539" spans="1:6" ht="12.75">
      <c r="A539" s="34" t="s">
        <v>354</v>
      </c>
      <c r="B539" s="23" t="s">
        <v>138</v>
      </c>
      <c r="C539" s="60">
        <v>10</v>
      </c>
      <c r="D539" s="41">
        <v>0</v>
      </c>
      <c r="E539" s="41">
        <f t="shared" si="26"/>
      </c>
      <c r="F539" s="42">
        <f t="shared" si="27"/>
        <v>10</v>
      </c>
    </row>
    <row r="540" spans="2:6" ht="12.75">
      <c r="B540" s="23"/>
      <c r="C540" s="60"/>
      <c r="D540" s="41"/>
      <c r="E540" s="41">
        <f t="shared" si="26"/>
      </c>
      <c r="F540" s="42">
        <f t="shared" si="27"/>
      </c>
    </row>
    <row r="541" spans="2:6" ht="12.75">
      <c r="B541" s="28" t="s">
        <v>767</v>
      </c>
      <c r="C541" s="60"/>
      <c r="D541" s="41"/>
      <c r="E541" s="41">
        <f t="shared" si="26"/>
      </c>
      <c r="F541" s="42">
        <f t="shared" si="27"/>
      </c>
    </row>
    <row r="542" spans="1:6" ht="12.75">
      <c r="A542" s="34" t="s">
        <v>366</v>
      </c>
      <c r="B542" s="23" t="s">
        <v>139</v>
      </c>
      <c r="C542" s="60">
        <v>10</v>
      </c>
      <c r="D542" s="41">
        <v>0</v>
      </c>
      <c r="E542" s="41">
        <f t="shared" si="26"/>
      </c>
      <c r="F542" s="42">
        <f t="shared" si="27"/>
        <v>10</v>
      </c>
    </row>
    <row r="543" spans="1:6" ht="12.75">
      <c r="A543" s="34" t="s">
        <v>367</v>
      </c>
      <c r="B543" s="23" t="s">
        <v>140</v>
      </c>
      <c r="C543" s="60">
        <v>10</v>
      </c>
      <c r="D543" s="41">
        <v>0</v>
      </c>
      <c r="E543" s="41">
        <f t="shared" si="26"/>
      </c>
      <c r="F543" s="42">
        <f t="shared" si="27"/>
        <v>10</v>
      </c>
    </row>
    <row r="544" spans="1:6" ht="12.75">
      <c r="A544" s="34" t="s">
        <v>368</v>
      </c>
      <c r="B544" s="23" t="s">
        <v>141</v>
      </c>
      <c r="C544" s="60">
        <v>10</v>
      </c>
      <c r="D544" s="41">
        <v>0</v>
      </c>
      <c r="E544" s="41">
        <f t="shared" si="26"/>
      </c>
      <c r="F544" s="42">
        <f t="shared" si="27"/>
        <v>10</v>
      </c>
    </row>
    <row r="545" spans="1:6" ht="12.75">
      <c r="A545" s="34" t="s">
        <v>369</v>
      </c>
      <c r="B545" s="23" t="s">
        <v>142</v>
      </c>
      <c r="C545" s="60">
        <v>10</v>
      </c>
      <c r="D545" s="41">
        <v>0</v>
      </c>
      <c r="E545" s="41">
        <f t="shared" si="26"/>
      </c>
      <c r="F545" s="42">
        <f t="shared" si="27"/>
        <v>10</v>
      </c>
    </row>
    <row r="546" spans="1:6" ht="12.75">
      <c r="A546" s="34" t="s">
        <v>370</v>
      </c>
      <c r="B546" s="23" t="s">
        <v>143</v>
      </c>
      <c r="C546" s="60">
        <v>10</v>
      </c>
      <c r="D546" s="41">
        <v>0</v>
      </c>
      <c r="E546" s="41">
        <f t="shared" si="26"/>
      </c>
      <c r="F546" s="42">
        <f t="shared" si="27"/>
        <v>10</v>
      </c>
    </row>
    <row r="547" spans="2:6" ht="12.75">
      <c r="B547" s="23"/>
      <c r="C547" s="60"/>
      <c r="D547" s="41"/>
      <c r="E547" s="41">
        <f t="shared" si="26"/>
      </c>
      <c r="F547" s="42">
        <f t="shared" si="27"/>
      </c>
    </row>
    <row r="548" spans="2:6" ht="12.75">
      <c r="B548" s="28" t="s">
        <v>768</v>
      </c>
      <c r="C548" s="60"/>
      <c r="D548" s="41"/>
      <c r="E548" s="41">
        <f t="shared" si="26"/>
      </c>
      <c r="F548" s="42">
        <f t="shared" si="27"/>
      </c>
    </row>
    <row r="549" spans="1:6" ht="12.75">
      <c r="A549" s="34" t="s">
        <v>215</v>
      </c>
      <c r="B549" s="23" t="s">
        <v>144</v>
      </c>
      <c r="C549" s="60">
        <v>10</v>
      </c>
      <c r="D549" s="41">
        <v>0</v>
      </c>
      <c r="E549" s="41">
        <f t="shared" si="26"/>
      </c>
      <c r="F549" s="42">
        <f t="shared" si="27"/>
        <v>10</v>
      </c>
    </row>
    <row r="550" spans="1:6" ht="12.75">
      <c r="A550" s="34" t="s">
        <v>216</v>
      </c>
      <c r="B550" s="23" t="s">
        <v>145</v>
      </c>
      <c r="C550" s="60">
        <v>10</v>
      </c>
      <c r="D550" s="41">
        <v>0</v>
      </c>
      <c r="E550" s="41">
        <f t="shared" si="26"/>
      </c>
      <c r="F550" s="42">
        <f t="shared" si="27"/>
        <v>10</v>
      </c>
    </row>
    <row r="551" spans="2:6" ht="12.75">
      <c r="B551" s="23"/>
      <c r="C551" s="60"/>
      <c r="D551" s="41"/>
      <c r="E551" s="41">
        <f t="shared" si="26"/>
      </c>
      <c r="F551" s="42">
        <f t="shared" si="27"/>
      </c>
    </row>
    <row r="552" spans="2:6" ht="12.75">
      <c r="B552" s="28" t="s">
        <v>769</v>
      </c>
      <c r="C552" s="60"/>
      <c r="D552" s="41"/>
      <c r="E552" s="41">
        <f t="shared" si="26"/>
      </c>
      <c r="F552" s="42">
        <f t="shared" si="27"/>
      </c>
    </row>
    <row r="553" spans="1:6" ht="12.75">
      <c r="A553" s="34" t="s">
        <v>371</v>
      </c>
      <c r="B553" s="23" t="s">
        <v>146</v>
      </c>
      <c r="C553" s="60">
        <v>10</v>
      </c>
      <c r="D553" s="41">
        <v>0</v>
      </c>
      <c r="E553" s="41">
        <f t="shared" si="26"/>
      </c>
      <c r="F553" s="42">
        <f t="shared" si="27"/>
        <v>10</v>
      </c>
    </row>
    <row r="554" spans="1:6" ht="12.75">
      <c r="A554" s="34" t="s">
        <v>372</v>
      </c>
      <c r="B554" s="23" t="s">
        <v>147</v>
      </c>
      <c r="C554" s="60">
        <v>10</v>
      </c>
      <c r="D554" s="41">
        <v>0</v>
      </c>
      <c r="E554" s="41">
        <f t="shared" si="26"/>
      </c>
      <c r="F554" s="42">
        <f t="shared" si="27"/>
        <v>10</v>
      </c>
    </row>
    <row r="555" spans="1:6" ht="12.75">
      <c r="A555" s="34" t="s">
        <v>373</v>
      </c>
      <c r="B555" s="23" t="s">
        <v>148</v>
      </c>
      <c r="C555" s="60">
        <v>10</v>
      </c>
      <c r="D555" s="41">
        <v>0</v>
      </c>
      <c r="E555" s="41">
        <f t="shared" si="26"/>
      </c>
      <c r="F555" s="42">
        <f t="shared" si="27"/>
        <v>10</v>
      </c>
    </row>
    <row r="556" spans="1:6" ht="12.75">
      <c r="A556" s="34" t="s">
        <v>374</v>
      </c>
      <c r="B556" s="23" t="s">
        <v>498</v>
      </c>
      <c r="C556" s="60">
        <v>10</v>
      </c>
      <c r="D556" s="41">
        <v>0</v>
      </c>
      <c r="E556" s="41">
        <f t="shared" si="26"/>
      </c>
      <c r="F556" s="42">
        <f t="shared" si="27"/>
        <v>10</v>
      </c>
    </row>
    <row r="557" spans="2:6" ht="12.75">
      <c r="B557" s="23"/>
      <c r="C557" s="60"/>
      <c r="D557" s="41"/>
      <c r="E557" s="41">
        <f t="shared" si="26"/>
      </c>
      <c r="F557" s="42">
        <f t="shared" si="27"/>
      </c>
    </row>
    <row r="558" spans="2:6" ht="12.75">
      <c r="B558" s="28" t="s">
        <v>770</v>
      </c>
      <c r="C558" s="60"/>
      <c r="D558" s="41"/>
      <c r="E558" s="41">
        <f t="shared" si="26"/>
      </c>
      <c r="F558" s="42">
        <f t="shared" si="27"/>
      </c>
    </row>
    <row r="559" spans="1:6" ht="12.75">
      <c r="A559" s="34" t="s">
        <v>358</v>
      </c>
      <c r="B559" s="23" t="s">
        <v>149</v>
      </c>
      <c r="C559" s="60">
        <v>10</v>
      </c>
      <c r="D559" s="41">
        <v>0</v>
      </c>
      <c r="E559" s="41">
        <f t="shared" si="26"/>
      </c>
      <c r="F559" s="42">
        <f t="shared" si="27"/>
        <v>10</v>
      </c>
    </row>
    <row r="560" spans="1:6" ht="12.75">
      <c r="A560" s="34" t="s">
        <v>359</v>
      </c>
      <c r="B560" s="23" t="s">
        <v>150</v>
      </c>
      <c r="C560" s="60">
        <v>10</v>
      </c>
      <c r="D560" s="41">
        <v>0</v>
      </c>
      <c r="E560" s="41">
        <f t="shared" si="26"/>
      </c>
      <c r="F560" s="42">
        <f t="shared" si="27"/>
        <v>10</v>
      </c>
    </row>
    <row r="561" spans="1:6" ht="12.75">
      <c r="A561" s="34"/>
      <c r="B561" s="35" t="s">
        <v>96</v>
      </c>
      <c r="C561" s="67">
        <f>SUM(C518:C560)</f>
        <v>427500260</v>
      </c>
      <c r="D561" s="43">
        <f>SUM(D518:D560)</f>
        <v>427495260.92</v>
      </c>
      <c r="E561" s="43"/>
      <c r="F561" s="68">
        <f>SUM(F518:F560)</f>
        <v>4999.079999983311</v>
      </c>
    </row>
    <row r="562" spans="1:6" ht="12.75">
      <c r="A562" s="34"/>
      <c r="B562" s="40"/>
      <c r="C562" s="72"/>
      <c r="D562" s="42"/>
      <c r="E562" s="42"/>
      <c r="F562" s="42"/>
    </row>
    <row r="563" spans="1:6" ht="7.5" customHeight="1">
      <c r="A563" s="34"/>
      <c r="B563" s="23"/>
      <c r="C563" s="60"/>
      <c r="D563" s="41"/>
      <c r="E563" s="41"/>
      <c r="F563" s="42"/>
    </row>
    <row r="564" spans="1:6" ht="12.75">
      <c r="A564" s="34"/>
      <c r="B564" s="28" t="s">
        <v>38</v>
      </c>
      <c r="C564" s="60"/>
      <c r="D564" s="41"/>
      <c r="E564" s="41"/>
      <c r="F564" s="42"/>
    </row>
    <row r="565" spans="1:6" ht="12.75">
      <c r="A565" s="34"/>
      <c r="B565" s="28"/>
      <c r="C565" s="60"/>
      <c r="D565" s="41"/>
      <c r="E565" s="41"/>
      <c r="F565" s="42"/>
    </row>
    <row r="566" spans="1:6" ht="12.75">
      <c r="A566" s="34"/>
      <c r="B566" s="28" t="s">
        <v>679</v>
      </c>
      <c r="C566" s="60"/>
      <c r="D566" s="41"/>
      <c r="E566" s="41"/>
      <c r="F566" s="42"/>
    </row>
    <row r="567" spans="1:6" ht="12.75">
      <c r="A567" s="34"/>
      <c r="B567" s="28" t="s">
        <v>758</v>
      </c>
      <c r="C567" s="60"/>
      <c r="D567" s="41"/>
      <c r="E567" s="41"/>
      <c r="F567" s="42"/>
    </row>
    <row r="568" spans="1:6" ht="12.75">
      <c r="A568" s="34"/>
      <c r="B568" s="28" t="s">
        <v>87</v>
      </c>
      <c r="C568" s="60"/>
      <c r="D568" s="41"/>
      <c r="E568" s="41"/>
      <c r="F568" s="42"/>
    </row>
    <row r="569" spans="1:6" ht="7.5" customHeight="1">
      <c r="A569" s="34"/>
      <c r="B569" s="28"/>
      <c r="C569" s="60"/>
      <c r="D569" s="41"/>
      <c r="E569" s="41"/>
      <c r="F569" s="42"/>
    </row>
    <row r="570" spans="1:6" ht="12.75">
      <c r="A570" s="34"/>
      <c r="B570" s="28" t="s">
        <v>88</v>
      </c>
      <c r="C570" s="60"/>
      <c r="D570" s="41"/>
      <c r="E570" s="41"/>
      <c r="F570" s="42"/>
    </row>
    <row r="571" spans="1:6" ht="7.5" customHeight="1">
      <c r="A571" s="34"/>
      <c r="B571" s="28"/>
      <c r="C571" s="60"/>
      <c r="D571" s="41"/>
      <c r="E571" s="41"/>
      <c r="F571" s="42"/>
    </row>
    <row r="572" spans="1:6" ht="12.75">
      <c r="A572" s="34"/>
      <c r="B572" s="35" t="s">
        <v>97</v>
      </c>
      <c r="C572" s="60">
        <f>C561</f>
        <v>427500260</v>
      </c>
      <c r="D572" s="41">
        <f>D561</f>
        <v>427495260.92</v>
      </c>
      <c r="E572" s="41"/>
      <c r="F572" s="42">
        <f>F561</f>
        <v>4999.079999983311</v>
      </c>
    </row>
    <row r="573" spans="2:6" ht="7.5" customHeight="1">
      <c r="B573" s="23"/>
      <c r="C573" s="60"/>
      <c r="D573" s="41"/>
      <c r="E573" s="41"/>
      <c r="F573" s="42"/>
    </row>
    <row r="574" spans="2:6" ht="12.75">
      <c r="B574" s="28" t="s">
        <v>771</v>
      </c>
      <c r="C574" s="60"/>
      <c r="D574" s="41"/>
      <c r="E574" s="41"/>
      <c r="F574" s="42"/>
    </row>
    <row r="575" spans="1:6" ht="12.75">
      <c r="A575" s="34" t="s">
        <v>375</v>
      </c>
      <c r="B575" s="23" t="s">
        <v>151</v>
      </c>
      <c r="C575" s="60">
        <v>10</v>
      </c>
      <c r="D575" s="41">
        <v>0</v>
      </c>
      <c r="E575" s="41">
        <f aca="true" t="shared" si="28" ref="E575:E616">IF(D575&gt;C575,D575-C575,"")</f>
      </c>
      <c r="F575" s="42">
        <f aca="true" t="shared" si="29" ref="F575:F616">IF(C575&gt;D575,C575-D575,"")</f>
        <v>10</v>
      </c>
    </row>
    <row r="576" spans="1:6" ht="12.75">
      <c r="A576" s="34" t="s">
        <v>376</v>
      </c>
      <c r="B576" s="23" t="s">
        <v>152</v>
      </c>
      <c r="C576" s="60">
        <v>10</v>
      </c>
      <c r="D576" s="41">
        <v>0</v>
      </c>
      <c r="E576" s="41">
        <f t="shared" si="28"/>
      </c>
      <c r="F576" s="42">
        <f t="shared" si="29"/>
        <v>10</v>
      </c>
    </row>
    <row r="577" spans="2:6" ht="12.75">
      <c r="B577" s="23"/>
      <c r="C577" s="60"/>
      <c r="D577" s="41"/>
      <c r="E577" s="41">
        <f t="shared" si="28"/>
      </c>
      <c r="F577" s="42">
        <f t="shared" si="29"/>
      </c>
    </row>
    <row r="578" spans="2:6" ht="12.75">
      <c r="B578" s="28" t="s">
        <v>772</v>
      </c>
      <c r="C578" s="60"/>
      <c r="D578" s="41"/>
      <c r="E578" s="41">
        <f t="shared" si="28"/>
      </c>
      <c r="F578" s="42">
        <f t="shared" si="29"/>
      </c>
    </row>
    <row r="579" spans="1:6" ht="12.75">
      <c r="A579" s="34" t="s">
        <v>377</v>
      </c>
      <c r="B579" s="23" t="s">
        <v>153</v>
      </c>
      <c r="C579" s="60">
        <v>10</v>
      </c>
      <c r="D579" s="41">
        <v>0</v>
      </c>
      <c r="E579" s="41">
        <f t="shared" si="28"/>
      </c>
      <c r="F579" s="42">
        <f t="shared" si="29"/>
        <v>10</v>
      </c>
    </row>
    <row r="580" spans="1:6" ht="12.75">
      <c r="A580" s="34" t="s">
        <v>378</v>
      </c>
      <c r="B580" s="23" t="s">
        <v>154</v>
      </c>
      <c r="C580" s="60">
        <v>10</v>
      </c>
      <c r="D580" s="41">
        <v>0</v>
      </c>
      <c r="E580" s="41">
        <f t="shared" si="28"/>
      </c>
      <c r="F580" s="42">
        <f t="shared" si="29"/>
        <v>10</v>
      </c>
    </row>
    <row r="581" spans="2:6" ht="12.75">
      <c r="B581" s="23" t="s">
        <v>155</v>
      </c>
      <c r="C581" s="60"/>
      <c r="D581" s="41"/>
      <c r="E581" s="41">
        <f t="shared" si="28"/>
      </c>
      <c r="F581" s="42">
        <f t="shared" si="29"/>
      </c>
    </row>
    <row r="582" spans="1:6" ht="12.75">
      <c r="A582" s="34" t="s">
        <v>379</v>
      </c>
      <c r="B582" s="23" t="s">
        <v>156</v>
      </c>
      <c r="C582" s="60">
        <v>10</v>
      </c>
      <c r="D582" s="41">
        <v>0</v>
      </c>
      <c r="E582" s="41">
        <f t="shared" si="28"/>
      </c>
      <c r="F582" s="42">
        <f t="shared" si="29"/>
        <v>10</v>
      </c>
    </row>
    <row r="583" spans="2:6" ht="12.75">
      <c r="B583" s="23"/>
      <c r="C583" s="60"/>
      <c r="D583" s="41"/>
      <c r="E583" s="41">
        <f t="shared" si="28"/>
      </c>
      <c r="F583" s="42">
        <f t="shared" si="29"/>
      </c>
    </row>
    <row r="584" spans="2:6" ht="12.75">
      <c r="B584" s="28" t="s">
        <v>773</v>
      </c>
      <c r="C584" s="60"/>
      <c r="D584" s="41"/>
      <c r="E584" s="41">
        <f t="shared" si="28"/>
      </c>
      <c r="F584" s="42">
        <f t="shared" si="29"/>
      </c>
    </row>
    <row r="585" spans="1:6" ht="12.75">
      <c r="A585" s="34" t="s">
        <v>380</v>
      </c>
      <c r="B585" s="23" t="s">
        <v>157</v>
      </c>
      <c r="C585" s="60">
        <v>10</v>
      </c>
      <c r="D585" s="41">
        <v>0</v>
      </c>
      <c r="E585" s="41">
        <f t="shared" si="28"/>
      </c>
      <c r="F585" s="42">
        <f t="shared" si="29"/>
        <v>10</v>
      </c>
    </row>
    <row r="586" spans="2:6" ht="12.75">
      <c r="B586" s="23"/>
      <c r="C586" s="60"/>
      <c r="D586" s="41"/>
      <c r="E586" s="41">
        <f t="shared" si="28"/>
      </c>
      <c r="F586" s="42">
        <f t="shared" si="29"/>
      </c>
    </row>
    <row r="587" spans="2:6" ht="12.75">
      <c r="B587" s="28" t="s">
        <v>774</v>
      </c>
      <c r="C587" s="60"/>
      <c r="D587" s="41"/>
      <c r="E587" s="41">
        <f t="shared" si="28"/>
      </c>
      <c r="F587" s="42">
        <f t="shared" si="29"/>
      </c>
    </row>
    <row r="588" spans="1:6" ht="12.75">
      <c r="A588" s="34" t="s">
        <v>381</v>
      </c>
      <c r="B588" s="23" t="s">
        <v>68</v>
      </c>
      <c r="C588" s="60">
        <v>10</v>
      </c>
      <c r="D588" s="41">
        <v>0</v>
      </c>
      <c r="E588" s="41">
        <f t="shared" si="28"/>
      </c>
      <c r="F588" s="42">
        <f t="shared" si="29"/>
        <v>10</v>
      </c>
    </row>
    <row r="589" spans="1:6" ht="12.75">
      <c r="A589" s="34" t="s">
        <v>382</v>
      </c>
      <c r="B589" s="23" t="s">
        <v>158</v>
      </c>
      <c r="C589" s="60">
        <v>10</v>
      </c>
      <c r="D589" s="41">
        <v>0</v>
      </c>
      <c r="E589" s="41">
        <f t="shared" si="28"/>
      </c>
      <c r="F589" s="42">
        <f t="shared" si="29"/>
        <v>10</v>
      </c>
    </row>
    <row r="590" spans="2:6" ht="12.75">
      <c r="B590" s="23"/>
      <c r="C590" s="60"/>
      <c r="D590" s="41"/>
      <c r="E590" s="41">
        <f t="shared" si="28"/>
      </c>
      <c r="F590" s="42">
        <f t="shared" si="29"/>
      </c>
    </row>
    <row r="591" spans="2:6" ht="12.75">
      <c r="B591" s="28" t="s">
        <v>775</v>
      </c>
      <c r="C591" s="60"/>
      <c r="D591" s="41"/>
      <c r="E591" s="41">
        <f t="shared" si="28"/>
      </c>
      <c r="F591" s="42">
        <f t="shared" si="29"/>
      </c>
    </row>
    <row r="592" spans="1:6" ht="12.75">
      <c r="A592" s="34" t="s">
        <v>383</v>
      </c>
      <c r="B592" s="23" t="s">
        <v>159</v>
      </c>
      <c r="C592" s="60">
        <v>10</v>
      </c>
      <c r="D592" s="41">
        <v>0</v>
      </c>
      <c r="E592" s="41">
        <f t="shared" si="28"/>
      </c>
      <c r="F592" s="42">
        <f t="shared" si="29"/>
        <v>10</v>
      </c>
    </row>
    <row r="593" spans="1:6" ht="12.75">
      <c r="A593" s="34" t="s">
        <v>384</v>
      </c>
      <c r="B593" s="23" t="s">
        <v>160</v>
      </c>
      <c r="C593" s="60">
        <v>10</v>
      </c>
      <c r="D593" s="41">
        <v>0</v>
      </c>
      <c r="E593" s="41">
        <f t="shared" si="28"/>
      </c>
      <c r="F593" s="42">
        <f t="shared" si="29"/>
        <v>10</v>
      </c>
    </row>
    <row r="594" spans="2:6" ht="12.75">
      <c r="B594" s="23"/>
      <c r="C594" s="60"/>
      <c r="D594" s="41"/>
      <c r="E594" s="41">
        <f t="shared" si="28"/>
      </c>
      <c r="F594" s="42">
        <f t="shared" si="29"/>
      </c>
    </row>
    <row r="595" spans="2:6" ht="12.75">
      <c r="B595" s="28" t="s">
        <v>776</v>
      </c>
      <c r="C595" s="60"/>
      <c r="D595" s="41"/>
      <c r="E595" s="41">
        <f t="shared" si="28"/>
      </c>
      <c r="F595" s="42">
        <f t="shared" si="29"/>
      </c>
    </row>
    <row r="596" spans="1:6" ht="12.75">
      <c r="A596" s="34" t="s">
        <v>385</v>
      </c>
      <c r="B596" s="23" t="s">
        <v>161</v>
      </c>
      <c r="C596" s="60">
        <v>10</v>
      </c>
      <c r="D596" s="41">
        <v>0</v>
      </c>
      <c r="E596" s="41">
        <f t="shared" si="28"/>
      </c>
      <c r="F596" s="42">
        <f t="shared" si="29"/>
        <v>10</v>
      </c>
    </row>
    <row r="597" spans="1:6" ht="12.75">
      <c r="A597" s="34" t="s">
        <v>386</v>
      </c>
      <c r="B597" s="23" t="s">
        <v>162</v>
      </c>
      <c r="C597" s="60">
        <v>10</v>
      </c>
      <c r="D597" s="41">
        <v>0</v>
      </c>
      <c r="E597" s="41">
        <f t="shared" si="28"/>
      </c>
      <c r="F597" s="42">
        <f t="shared" si="29"/>
        <v>10</v>
      </c>
    </row>
    <row r="598" spans="2:6" ht="12.75">
      <c r="B598" s="23"/>
      <c r="C598" s="60"/>
      <c r="D598" s="41"/>
      <c r="E598" s="41">
        <f t="shared" si="28"/>
      </c>
      <c r="F598" s="42">
        <f t="shared" si="29"/>
      </c>
    </row>
    <row r="599" spans="2:6" ht="12.75">
      <c r="B599" s="28" t="s">
        <v>777</v>
      </c>
      <c r="C599" s="60"/>
      <c r="D599" s="41"/>
      <c r="E599" s="41">
        <f t="shared" si="28"/>
      </c>
      <c r="F599" s="42">
        <f t="shared" si="29"/>
      </c>
    </row>
    <row r="600" spans="1:6" ht="12.75">
      <c r="A600" s="34" t="s">
        <v>387</v>
      </c>
      <c r="B600" s="23" t="s">
        <v>163</v>
      </c>
      <c r="C600" s="60">
        <v>10</v>
      </c>
      <c r="D600" s="41">
        <v>0</v>
      </c>
      <c r="E600" s="41">
        <f t="shared" si="28"/>
      </c>
      <c r="F600" s="42">
        <f t="shared" si="29"/>
        <v>10</v>
      </c>
    </row>
    <row r="601" spans="2:6" ht="12.75">
      <c r="B601" s="23"/>
      <c r="C601" s="60"/>
      <c r="D601" s="41"/>
      <c r="E601" s="41">
        <f t="shared" si="28"/>
      </c>
      <c r="F601" s="42">
        <f t="shared" si="29"/>
      </c>
    </row>
    <row r="602" spans="2:6" ht="12.75">
      <c r="B602" s="28" t="s">
        <v>778</v>
      </c>
      <c r="C602" s="60"/>
      <c r="D602" s="41"/>
      <c r="E602" s="41">
        <f t="shared" si="28"/>
      </c>
      <c r="F602" s="42">
        <f t="shared" si="29"/>
      </c>
    </row>
    <row r="603" spans="1:6" ht="12.75">
      <c r="A603" s="34" t="s">
        <v>388</v>
      </c>
      <c r="B603" s="23" t="s">
        <v>164</v>
      </c>
      <c r="C603" s="60">
        <v>10</v>
      </c>
      <c r="D603" s="41">
        <v>0</v>
      </c>
      <c r="E603" s="41">
        <f t="shared" si="28"/>
      </c>
      <c r="F603" s="42">
        <f t="shared" si="29"/>
        <v>10</v>
      </c>
    </row>
    <row r="604" spans="2:6" ht="12.75">
      <c r="B604" s="23"/>
      <c r="C604" s="60"/>
      <c r="D604" s="41"/>
      <c r="E604" s="41">
        <f t="shared" si="28"/>
      </c>
      <c r="F604" s="42">
        <f t="shared" si="29"/>
      </c>
    </row>
    <row r="605" spans="2:6" ht="12.75">
      <c r="B605" s="28" t="s">
        <v>779</v>
      </c>
      <c r="C605" s="60"/>
      <c r="D605" s="41"/>
      <c r="E605" s="41">
        <f t="shared" si="28"/>
      </c>
      <c r="F605" s="42">
        <f t="shared" si="29"/>
      </c>
    </row>
    <row r="606" spans="1:6" ht="12.75">
      <c r="A606" s="34" t="s">
        <v>389</v>
      </c>
      <c r="B606" s="23" t="s">
        <v>165</v>
      </c>
      <c r="C606" s="60">
        <v>10</v>
      </c>
      <c r="D606" s="41">
        <v>0</v>
      </c>
      <c r="E606" s="41">
        <f t="shared" si="28"/>
      </c>
      <c r="F606" s="42">
        <f t="shared" si="29"/>
        <v>10</v>
      </c>
    </row>
    <row r="607" spans="1:6" ht="12.75">
      <c r="A607" s="34" t="s">
        <v>390</v>
      </c>
      <c r="B607" s="23" t="s">
        <v>166</v>
      </c>
      <c r="C607" s="60">
        <v>10</v>
      </c>
      <c r="D607" s="41">
        <v>0</v>
      </c>
      <c r="E607" s="41">
        <f t="shared" si="28"/>
      </c>
      <c r="F607" s="42">
        <f t="shared" si="29"/>
        <v>10</v>
      </c>
    </row>
    <row r="608" spans="2:6" ht="7.5" customHeight="1">
      <c r="B608" s="23"/>
      <c r="C608" s="60"/>
      <c r="D608" s="41"/>
      <c r="E608" s="41">
        <f t="shared" si="28"/>
      </c>
      <c r="F608" s="42">
        <f t="shared" si="29"/>
      </c>
    </row>
    <row r="609" spans="2:6" ht="12.75">
      <c r="B609" s="28" t="s">
        <v>780</v>
      </c>
      <c r="C609" s="60"/>
      <c r="D609" s="41"/>
      <c r="E609" s="41">
        <f t="shared" si="28"/>
      </c>
      <c r="F609" s="42">
        <f t="shared" si="29"/>
      </c>
    </row>
    <row r="610" spans="1:6" ht="12.75">
      <c r="A610" s="34" t="s">
        <v>391</v>
      </c>
      <c r="B610" s="23" t="s">
        <v>463</v>
      </c>
      <c r="C610" s="60">
        <v>10</v>
      </c>
      <c r="D610" s="41">
        <v>0</v>
      </c>
      <c r="E610" s="41">
        <f t="shared" si="28"/>
      </c>
      <c r="F610" s="42">
        <f t="shared" si="29"/>
        <v>10</v>
      </c>
    </row>
    <row r="611" spans="2:6" ht="12.75">
      <c r="B611" s="23"/>
      <c r="C611" s="60"/>
      <c r="D611" s="41"/>
      <c r="E611" s="41">
        <f t="shared" si="28"/>
      </c>
      <c r="F611" s="42">
        <f t="shared" si="29"/>
      </c>
    </row>
    <row r="612" spans="2:6" ht="12.75">
      <c r="B612" s="28" t="s">
        <v>781</v>
      </c>
      <c r="C612" s="60"/>
      <c r="D612" s="41"/>
      <c r="E612" s="41">
        <f t="shared" si="28"/>
      </c>
      <c r="F612" s="42">
        <f t="shared" si="29"/>
      </c>
    </row>
    <row r="613" spans="1:6" ht="12.75">
      <c r="A613" s="34" t="s">
        <v>392</v>
      </c>
      <c r="B613" s="23" t="s">
        <v>167</v>
      </c>
      <c r="C613" s="60">
        <v>10</v>
      </c>
      <c r="D613" s="41">
        <v>0</v>
      </c>
      <c r="E613" s="41">
        <f t="shared" si="28"/>
      </c>
      <c r="F613" s="42">
        <f t="shared" si="29"/>
        <v>10</v>
      </c>
    </row>
    <row r="614" spans="2:6" ht="12.75">
      <c r="B614" s="23"/>
      <c r="C614" s="60"/>
      <c r="D614" s="41"/>
      <c r="E614" s="41">
        <f t="shared" si="28"/>
      </c>
      <c r="F614" s="42">
        <f t="shared" si="29"/>
      </c>
    </row>
    <row r="615" spans="2:6" ht="12.75">
      <c r="B615" s="28" t="s">
        <v>782</v>
      </c>
      <c r="C615" s="60"/>
      <c r="D615" s="41"/>
      <c r="E615" s="41">
        <f t="shared" si="28"/>
      </c>
      <c r="F615" s="42">
        <f t="shared" si="29"/>
      </c>
    </row>
    <row r="616" spans="1:6" ht="12.75">
      <c r="A616" s="34" t="s">
        <v>393</v>
      </c>
      <c r="B616" s="23" t="s">
        <v>168</v>
      </c>
      <c r="C616" s="60">
        <v>10</v>
      </c>
      <c r="D616" s="41">
        <v>0</v>
      </c>
      <c r="E616" s="41">
        <f t="shared" si="28"/>
      </c>
      <c r="F616" s="42">
        <f t="shared" si="29"/>
        <v>10</v>
      </c>
    </row>
    <row r="617" spans="2:6" ht="12.75">
      <c r="B617" s="23"/>
      <c r="C617" s="60"/>
      <c r="D617" s="41"/>
      <c r="E617" s="41"/>
      <c r="F617" s="42"/>
    </row>
    <row r="618" spans="2:8" ht="12.75">
      <c r="B618" s="29" t="s">
        <v>783</v>
      </c>
      <c r="C618" s="67">
        <f>SUM(C572:C617)</f>
        <v>427500450</v>
      </c>
      <c r="D618" s="43">
        <f>SUM(D572:D617)</f>
        <v>427495260.92</v>
      </c>
      <c r="E618" s="43"/>
      <c r="F618" s="68">
        <f>SUM(F572:F617)</f>
        <v>5189.079999983311</v>
      </c>
      <c r="G618" s="48">
        <v>5189.08</v>
      </c>
      <c r="H618" s="52">
        <f>C618-D618</f>
        <v>5189.079999983311</v>
      </c>
    </row>
    <row r="619" spans="2:6" ht="12.75">
      <c r="B619" s="40"/>
      <c r="C619" s="72"/>
      <c r="D619" s="42"/>
      <c r="E619" s="42"/>
      <c r="F619" s="42"/>
    </row>
    <row r="620" spans="2:6" ht="12.75">
      <c r="B620" s="23"/>
      <c r="C620" s="60"/>
      <c r="D620" s="41"/>
      <c r="E620" s="41"/>
      <c r="F620" s="42"/>
    </row>
    <row r="621" spans="2:6" ht="12.75">
      <c r="B621" s="28" t="s">
        <v>38</v>
      </c>
      <c r="C621" s="60"/>
      <c r="D621" s="41"/>
      <c r="E621" s="41"/>
      <c r="F621" s="42"/>
    </row>
    <row r="622" spans="2:6" ht="12.75">
      <c r="B622" s="28"/>
      <c r="C622" s="60"/>
      <c r="D622" s="41"/>
      <c r="E622" s="41"/>
      <c r="F622" s="42"/>
    </row>
    <row r="623" spans="2:6" ht="12.75">
      <c r="B623" s="28" t="s">
        <v>679</v>
      </c>
      <c r="C623" s="60"/>
      <c r="D623" s="41"/>
      <c r="E623" s="41"/>
      <c r="F623" s="42"/>
    </row>
    <row r="624" spans="2:6" ht="12.75">
      <c r="B624" s="28" t="s">
        <v>758</v>
      </c>
      <c r="C624" s="60"/>
      <c r="D624" s="41"/>
      <c r="E624" s="41"/>
      <c r="F624" s="42"/>
    </row>
    <row r="625" spans="2:6" ht="12.75">
      <c r="B625" s="28" t="s">
        <v>87</v>
      </c>
      <c r="C625" s="60"/>
      <c r="D625" s="41"/>
      <c r="E625" s="41"/>
      <c r="F625" s="42"/>
    </row>
    <row r="626" spans="2:6" ht="12.75">
      <c r="B626" s="28"/>
      <c r="C626" s="60"/>
      <c r="D626" s="41"/>
      <c r="E626" s="41"/>
      <c r="F626" s="42"/>
    </row>
    <row r="627" spans="2:6" ht="12.75">
      <c r="B627" s="28" t="s">
        <v>784</v>
      </c>
      <c r="C627" s="60"/>
      <c r="D627" s="41"/>
      <c r="E627" s="41"/>
      <c r="F627" s="42"/>
    </row>
    <row r="628" spans="1:6" ht="12.75">
      <c r="A628" s="34" t="s">
        <v>634</v>
      </c>
      <c r="B628" s="23" t="s">
        <v>169</v>
      </c>
      <c r="C628" s="60">
        <v>380000000</v>
      </c>
      <c r="D628" s="41">
        <v>365366991.12</v>
      </c>
      <c r="E628" s="41"/>
      <c r="F628" s="42">
        <f aca="true" t="shared" si="30" ref="F628:F635">IF(C628&gt;D628,C628-D628,"")</f>
        <v>14633008.879999995</v>
      </c>
    </row>
    <row r="629" spans="1:6" ht="12.75">
      <c r="A629" s="34" t="s">
        <v>635</v>
      </c>
      <c r="B629" s="23" t="s">
        <v>69</v>
      </c>
      <c r="C629" s="60"/>
      <c r="D629" s="41"/>
      <c r="E629" s="41"/>
      <c r="F629" s="42"/>
    </row>
    <row r="630" spans="1:6" ht="12.75">
      <c r="A630" s="34"/>
      <c r="B630" s="23" t="s">
        <v>170</v>
      </c>
      <c r="C630" s="60">
        <v>3000000</v>
      </c>
      <c r="D630" s="41">
        <v>2671586.53</v>
      </c>
      <c r="E630" s="41">
        <f aca="true" t="shared" si="31" ref="E630:E635">IF(D630&gt;C630,D630-C630,"")</f>
      </c>
      <c r="F630" s="42">
        <f t="shared" si="30"/>
        <v>328413.4700000002</v>
      </c>
    </row>
    <row r="631" spans="1:6" ht="12.75">
      <c r="A631" s="34" t="s">
        <v>636</v>
      </c>
      <c r="B631" s="23" t="s">
        <v>171</v>
      </c>
      <c r="C631" s="60">
        <v>1000000</v>
      </c>
      <c r="D631" s="41">
        <v>535328</v>
      </c>
      <c r="E631" s="41">
        <f t="shared" si="31"/>
      </c>
      <c r="F631" s="42">
        <f t="shared" si="30"/>
        <v>464672</v>
      </c>
    </row>
    <row r="632" spans="1:6" ht="12.75">
      <c r="A632" s="34" t="s">
        <v>637</v>
      </c>
      <c r="B632" s="23" t="s">
        <v>70</v>
      </c>
      <c r="C632" s="60"/>
      <c r="D632" s="41"/>
      <c r="E632" s="41">
        <f t="shared" si="31"/>
      </c>
      <c r="F632" s="42">
        <f t="shared" si="30"/>
      </c>
    </row>
    <row r="633" spans="1:6" ht="12.75">
      <c r="A633" s="34"/>
      <c r="B633" s="23" t="s">
        <v>172</v>
      </c>
      <c r="C633" s="60">
        <v>10</v>
      </c>
      <c r="D633" s="41">
        <v>0</v>
      </c>
      <c r="E633" s="41">
        <f t="shared" si="31"/>
      </c>
      <c r="F633" s="42">
        <f t="shared" si="30"/>
        <v>10</v>
      </c>
    </row>
    <row r="634" spans="1:6" ht="12.75">
      <c r="A634" s="34" t="s">
        <v>652</v>
      </c>
      <c r="B634" s="23" t="s">
        <v>173</v>
      </c>
      <c r="C634" s="60">
        <v>50000000</v>
      </c>
      <c r="D634" s="41">
        <v>42222868.91</v>
      </c>
      <c r="E634" s="41">
        <f t="shared" si="31"/>
      </c>
      <c r="F634" s="42">
        <f t="shared" si="30"/>
        <v>7777131.090000004</v>
      </c>
    </row>
    <row r="635" spans="1:6" ht="12.75">
      <c r="A635" s="34" t="s">
        <v>653</v>
      </c>
      <c r="B635" s="23" t="s">
        <v>174</v>
      </c>
      <c r="C635" s="60">
        <v>10000000</v>
      </c>
      <c r="D635" s="41">
        <v>1326998.87</v>
      </c>
      <c r="E635" s="41">
        <f t="shared" si="31"/>
      </c>
      <c r="F635" s="42">
        <f t="shared" si="30"/>
        <v>8673001.129999999</v>
      </c>
    </row>
    <row r="636" spans="2:8" ht="12.75">
      <c r="B636" s="29" t="s">
        <v>785</v>
      </c>
      <c r="C636" s="67">
        <f>SUM(C628:C635)</f>
        <v>444000010</v>
      </c>
      <c r="D636" s="43">
        <f>SUM(D628:D635)</f>
        <v>412123773.42999995</v>
      </c>
      <c r="E636" s="43"/>
      <c r="F636" s="44">
        <f>SUM(F628:F635)</f>
        <v>31876236.569999997</v>
      </c>
      <c r="G636" s="48">
        <v>31876236.57</v>
      </c>
      <c r="H636" s="53">
        <f>C636-D636</f>
        <v>31876236.570000052</v>
      </c>
    </row>
    <row r="637" spans="2:6" ht="12.75">
      <c r="B637" s="29" t="s">
        <v>681</v>
      </c>
      <c r="C637" s="64"/>
      <c r="D637" s="65"/>
      <c r="E637" s="65"/>
      <c r="F637" s="66"/>
    </row>
    <row r="638" spans="2:8" ht="12.75">
      <c r="B638" s="29" t="s">
        <v>682</v>
      </c>
      <c r="C638" s="61">
        <f>C498+C506+C618+C636</f>
        <v>1098795070</v>
      </c>
      <c r="D638" s="45">
        <f>D498+D506+D618+D636</f>
        <v>1062240076.15</v>
      </c>
      <c r="E638" s="45"/>
      <c r="F638" s="69">
        <f>F498+F506+F618+F636</f>
        <v>36554993.84999998</v>
      </c>
      <c r="G638" s="48">
        <v>36554993.85</v>
      </c>
      <c r="H638" s="50">
        <f>C638-D638</f>
        <v>36554993.850000024</v>
      </c>
    </row>
    <row r="639" spans="2:6" ht="12.75">
      <c r="B639" s="23"/>
      <c r="C639" s="60"/>
      <c r="D639" s="41"/>
      <c r="E639" s="41"/>
      <c r="F639" s="42"/>
    </row>
    <row r="640" spans="2:6" ht="12.75">
      <c r="B640" s="28" t="s">
        <v>679</v>
      </c>
      <c r="C640" s="60"/>
      <c r="D640" s="41"/>
      <c r="E640" s="41"/>
      <c r="F640" s="42"/>
    </row>
    <row r="641" spans="2:6" ht="12.75">
      <c r="B641" s="28" t="s">
        <v>684</v>
      </c>
      <c r="C641" s="60"/>
      <c r="D641" s="41"/>
      <c r="E641" s="41"/>
      <c r="F641" s="42"/>
    </row>
    <row r="642" spans="2:6" ht="12.75">
      <c r="B642" s="23"/>
      <c r="C642" s="60"/>
      <c r="D642" s="41"/>
      <c r="E642" s="41"/>
      <c r="F642" s="42"/>
    </row>
    <row r="643" spans="2:6" ht="12.75">
      <c r="B643" s="28" t="s">
        <v>786</v>
      </c>
      <c r="C643" s="60"/>
      <c r="D643" s="41"/>
      <c r="E643" s="41"/>
      <c r="F643" s="42"/>
    </row>
    <row r="644" spans="1:6" ht="12.75">
      <c r="A644" s="34" t="s">
        <v>634</v>
      </c>
      <c r="B644" s="23" t="s">
        <v>175</v>
      </c>
      <c r="C644" s="60">
        <v>2000000</v>
      </c>
      <c r="D644" s="41">
        <v>0</v>
      </c>
      <c r="E644" s="41">
        <f>IF(D644&gt;C644,D644-C644,"")</f>
      </c>
      <c r="F644" s="42">
        <f>IF(C644&gt;D644,C644-D644,"")</f>
        <v>2000000</v>
      </c>
    </row>
    <row r="645" spans="1:6" ht="12.75">
      <c r="A645" s="34" t="s">
        <v>635</v>
      </c>
      <c r="B645" s="23" t="s">
        <v>176</v>
      </c>
      <c r="C645" s="60">
        <v>4603000</v>
      </c>
      <c r="D645" s="41">
        <v>0</v>
      </c>
      <c r="E645" s="41">
        <f>IF(D645&gt;C645,D645-C645,"")</f>
      </c>
      <c r="F645" s="42">
        <f>IF(C645&gt;D645,C645-D645,"")</f>
        <v>4603000</v>
      </c>
    </row>
    <row r="646" spans="2:7" ht="12.75">
      <c r="B646" s="29" t="s">
        <v>725</v>
      </c>
      <c r="C646" s="67">
        <f>SUM(C644:C645)</f>
        <v>6603000</v>
      </c>
      <c r="D646" s="43">
        <f>SUM(D644:D645)</f>
        <v>0</v>
      </c>
      <c r="E646" s="43"/>
      <c r="F646" s="44">
        <f>SUM(F644:F645)</f>
        <v>6603000</v>
      </c>
      <c r="G646" s="48">
        <v>6603000</v>
      </c>
    </row>
    <row r="647" spans="2:6" ht="12.75">
      <c r="B647" s="23"/>
      <c r="C647" s="60"/>
      <c r="D647" s="41"/>
      <c r="E647" s="41"/>
      <c r="F647" s="42"/>
    </row>
    <row r="648" spans="2:6" ht="12.75">
      <c r="B648" s="28" t="s">
        <v>787</v>
      </c>
      <c r="C648" s="60"/>
      <c r="D648" s="41"/>
      <c r="E648" s="41"/>
      <c r="F648" s="42"/>
    </row>
    <row r="649" spans="1:6" ht="12.75">
      <c r="A649" s="34" t="s">
        <v>634</v>
      </c>
      <c r="B649" s="23" t="s">
        <v>499</v>
      </c>
      <c r="C649" s="60">
        <v>546250</v>
      </c>
      <c r="D649" s="41">
        <v>0</v>
      </c>
      <c r="E649" s="41">
        <f>IF(D649&gt;C649,D649-C649,"")</f>
      </c>
      <c r="F649" s="42">
        <f>IF(C649&gt;D649,C649-D649,"")</f>
        <v>546250</v>
      </c>
    </row>
    <row r="650" spans="1:6" ht="12.75">
      <c r="A650" s="34" t="s">
        <v>635</v>
      </c>
      <c r="B650" s="23" t="s">
        <v>177</v>
      </c>
      <c r="C650" s="60">
        <v>10</v>
      </c>
      <c r="D650" s="41">
        <v>0</v>
      </c>
      <c r="E650" s="41">
        <f>IF(D650&gt;C650,D650-C650,"")</f>
      </c>
      <c r="F650" s="42">
        <f>IF(C650&gt;D650,C650-D650,"")</f>
        <v>10</v>
      </c>
    </row>
    <row r="651" spans="2:7" ht="12.75">
      <c r="B651" s="29" t="s">
        <v>788</v>
      </c>
      <c r="C651" s="67">
        <f>SUM(C649:C650)</f>
        <v>546260</v>
      </c>
      <c r="D651" s="43">
        <f>SUM(D649:D650)</f>
        <v>0</v>
      </c>
      <c r="E651" s="43"/>
      <c r="F651" s="44">
        <f>SUM(F649:F650)</f>
        <v>546260</v>
      </c>
      <c r="G651" s="48">
        <v>546260</v>
      </c>
    </row>
    <row r="652" spans="2:6" ht="12.75">
      <c r="B652" s="23"/>
      <c r="C652" s="60"/>
      <c r="D652" s="41"/>
      <c r="E652" s="41"/>
      <c r="F652" s="42"/>
    </row>
    <row r="653" spans="2:6" ht="12.75">
      <c r="B653" s="28" t="s">
        <v>789</v>
      </c>
      <c r="C653" s="60"/>
      <c r="D653" s="41"/>
      <c r="E653" s="41"/>
      <c r="F653" s="42"/>
    </row>
    <row r="654" spans="1:6" ht="12.75">
      <c r="A654" s="34" t="s">
        <v>634</v>
      </c>
      <c r="B654" s="23" t="s">
        <v>178</v>
      </c>
      <c r="C654" s="60">
        <v>9600000</v>
      </c>
      <c r="D654" s="41">
        <v>5749478.58</v>
      </c>
      <c r="E654" s="41">
        <f aca="true" t="shared" si="32" ref="E654:E662">IF(D654&gt;C654,D654-C654,"")</f>
      </c>
      <c r="F654" s="42">
        <f aca="true" t="shared" si="33" ref="F654:F662">IF(C654&gt;D654,C654-D654,"")</f>
        <v>3850521.42</v>
      </c>
    </row>
    <row r="655" spans="1:6" ht="12.75">
      <c r="A655" s="34" t="s">
        <v>635</v>
      </c>
      <c r="B655" s="23" t="s">
        <v>179</v>
      </c>
      <c r="C655" s="60">
        <v>16900000</v>
      </c>
      <c r="D655" s="41">
        <v>3420267.23</v>
      </c>
      <c r="E655" s="41">
        <f t="shared" si="32"/>
      </c>
      <c r="F655" s="42">
        <f t="shared" si="33"/>
        <v>13479732.77</v>
      </c>
    </row>
    <row r="656" spans="1:6" ht="12.75">
      <c r="A656" s="34" t="s">
        <v>636</v>
      </c>
      <c r="B656" s="23" t="s">
        <v>180</v>
      </c>
      <c r="C656" s="60">
        <v>5900000</v>
      </c>
      <c r="D656" s="41">
        <v>5334857.36</v>
      </c>
      <c r="E656" s="41">
        <f t="shared" si="32"/>
      </c>
      <c r="F656" s="42">
        <f t="shared" si="33"/>
        <v>565142.6399999997</v>
      </c>
    </row>
    <row r="657" spans="1:6" ht="12.75">
      <c r="A657" s="34" t="s">
        <v>637</v>
      </c>
      <c r="B657" s="23" t="s">
        <v>181</v>
      </c>
      <c r="C657" s="60">
        <v>216300000</v>
      </c>
      <c r="D657" s="41">
        <v>216275129.07</v>
      </c>
      <c r="E657" s="41">
        <f t="shared" si="32"/>
      </c>
      <c r="F657" s="42">
        <f t="shared" si="33"/>
        <v>24870.930000007153</v>
      </c>
    </row>
    <row r="658" spans="1:6" ht="12.75">
      <c r="A658" s="34" t="s">
        <v>652</v>
      </c>
      <c r="B658" s="23" t="s">
        <v>182</v>
      </c>
      <c r="C658" s="60">
        <v>75600000</v>
      </c>
      <c r="D658" s="41">
        <v>75442232.17</v>
      </c>
      <c r="E658" s="41">
        <f t="shared" si="32"/>
      </c>
      <c r="F658" s="42">
        <f t="shared" si="33"/>
        <v>157767.8299999982</v>
      </c>
    </row>
    <row r="659" spans="1:6" ht="12.75">
      <c r="A659" s="34" t="s">
        <v>653</v>
      </c>
      <c r="B659" s="23" t="s">
        <v>499</v>
      </c>
      <c r="C659" s="60">
        <v>600000</v>
      </c>
      <c r="D659" s="41">
        <v>2909.78</v>
      </c>
      <c r="E659" s="41">
        <f t="shared" si="32"/>
      </c>
      <c r="F659" s="42">
        <f t="shared" si="33"/>
        <v>597090.22</v>
      </c>
    </row>
    <row r="660" spans="1:6" ht="12.75">
      <c r="A660" s="34" t="s">
        <v>654</v>
      </c>
      <c r="B660" s="23" t="s">
        <v>183</v>
      </c>
      <c r="C660" s="60">
        <v>10</v>
      </c>
      <c r="D660" s="41">
        <v>0</v>
      </c>
      <c r="E660" s="41">
        <f t="shared" si="32"/>
      </c>
      <c r="F660" s="42">
        <f t="shared" si="33"/>
        <v>10</v>
      </c>
    </row>
    <row r="661" spans="1:6" ht="12.75">
      <c r="A661" s="34" t="s">
        <v>655</v>
      </c>
      <c r="B661" s="23" t="s">
        <v>184</v>
      </c>
      <c r="C661" s="60"/>
      <c r="D661" s="41"/>
      <c r="E661" s="41">
        <f t="shared" si="32"/>
      </c>
      <c r="F661" s="42">
        <f t="shared" si="33"/>
      </c>
    </row>
    <row r="662" spans="1:6" ht="12.75">
      <c r="A662" s="34"/>
      <c r="B662" s="23" t="s">
        <v>185</v>
      </c>
      <c r="C662" s="60">
        <v>10</v>
      </c>
      <c r="D662" s="41">
        <v>0</v>
      </c>
      <c r="E662" s="41">
        <f t="shared" si="32"/>
      </c>
      <c r="F662" s="42">
        <f t="shared" si="33"/>
        <v>10</v>
      </c>
    </row>
    <row r="663" spans="2:8" ht="12.75">
      <c r="B663" s="29" t="s">
        <v>790</v>
      </c>
      <c r="C663" s="67">
        <f>SUM(C654:C662)</f>
        <v>324900020</v>
      </c>
      <c r="D663" s="43">
        <f>SUM(D654:D662)</f>
        <v>306224874.19</v>
      </c>
      <c r="E663" s="43"/>
      <c r="F663" s="44">
        <f>SUM(F654:F662)</f>
        <v>18675145.810000002</v>
      </c>
      <c r="G663" s="48">
        <v>18675145.81</v>
      </c>
      <c r="H663" s="50">
        <f>C663-D663</f>
        <v>18675145.810000002</v>
      </c>
    </row>
    <row r="664" spans="2:6" ht="12.75">
      <c r="B664" s="23"/>
      <c r="C664" s="60"/>
      <c r="D664" s="41"/>
      <c r="E664" s="41"/>
      <c r="F664" s="42"/>
    </row>
    <row r="665" spans="2:6" ht="12.75">
      <c r="B665" s="28" t="s">
        <v>791</v>
      </c>
      <c r="C665" s="60"/>
      <c r="D665" s="41"/>
      <c r="E665" s="41"/>
      <c r="F665" s="42"/>
    </row>
    <row r="666" spans="1:6" ht="12.75">
      <c r="A666" s="34" t="s">
        <v>634</v>
      </c>
      <c r="B666" s="23" t="s">
        <v>186</v>
      </c>
      <c r="C666" s="60">
        <v>1000000</v>
      </c>
      <c r="D666" s="41">
        <v>747688.17</v>
      </c>
      <c r="E666" s="41">
        <f aca="true" t="shared" si="34" ref="E666:E672">IF(D666&gt;C666,D666-C666,"")</f>
      </c>
      <c r="F666" s="42">
        <f aca="true" t="shared" si="35" ref="F666:F672">IF(C666&gt;D666,C666-D666,"")</f>
        <v>252311.82999999996</v>
      </c>
    </row>
    <row r="667" spans="1:6" ht="12.75">
      <c r="A667" s="34" t="s">
        <v>635</v>
      </c>
      <c r="B667" s="23" t="s">
        <v>187</v>
      </c>
      <c r="C667" s="60">
        <v>17677000</v>
      </c>
      <c r="D667" s="41">
        <v>42000</v>
      </c>
      <c r="E667" s="41">
        <f t="shared" si="34"/>
      </c>
      <c r="F667" s="42">
        <f t="shared" si="35"/>
        <v>17635000</v>
      </c>
    </row>
    <row r="668" spans="1:6" ht="12.75">
      <c r="A668" s="34" t="s">
        <v>636</v>
      </c>
      <c r="B668" s="23" t="s">
        <v>188</v>
      </c>
      <c r="C668" s="60">
        <v>39450000</v>
      </c>
      <c r="D668" s="41">
        <v>39428669.51</v>
      </c>
      <c r="E668" s="41">
        <f t="shared" si="34"/>
      </c>
      <c r="F668" s="42">
        <f t="shared" si="35"/>
        <v>21330.490000002086</v>
      </c>
    </row>
    <row r="669" spans="1:6" ht="12.75">
      <c r="A669" s="34" t="s">
        <v>637</v>
      </c>
      <c r="B669" s="23" t="s">
        <v>499</v>
      </c>
      <c r="C669" s="60">
        <v>10</v>
      </c>
      <c r="D669" s="41">
        <v>0</v>
      </c>
      <c r="E669" s="41">
        <f t="shared" si="34"/>
      </c>
      <c r="F669" s="42">
        <f t="shared" si="35"/>
        <v>10</v>
      </c>
    </row>
    <row r="670" spans="1:6" ht="12.75">
      <c r="A670" s="34" t="s">
        <v>652</v>
      </c>
      <c r="B670" s="23" t="s">
        <v>47</v>
      </c>
      <c r="C670" s="60">
        <v>256200000</v>
      </c>
      <c r="D670" s="41">
        <v>255838147.85</v>
      </c>
      <c r="E670" s="41">
        <f t="shared" si="34"/>
      </c>
      <c r="F670" s="42">
        <f t="shared" si="35"/>
        <v>361852.15000000596</v>
      </c>
    </row>
    <row r="671" spans="1:6" ht="12.75">
      <c r="A671" s="34" t="s">
        <v>653</v>
      </c>
      <c r="B671" s="23" t="s">
        <v>189</v>
      </c>
      <c r="C671" s="60">
        <v>370800000</v>
      </c>
      <c r="D671" s="41">
        <v>369810889.11</v>
      </c>
      <c r="E671" s="41">
        <f t="shared" si="34"/>
      </c>
      <c r="F671" s="42">
        <f t="shared" si="35"/>
        <v>989110.8899999857</v>
      </c>
    </row>
    <row r="672" spans="1:6" ht="12.75">
      <c r="A672" s="34" t="s">
        <v>654</v>
      </c>
      <c r="B672" s="23" t="s">
        <v>190</v>
      </c>
      <c r="C672" s="60">
        <v>85000000</v>
      </c>
      <c r="D672" s="41">
        <v>58140656.03</v>
      </c>
      <c r="E672" s="41">
        <f t="shared" si="34"/>
      </c>
      <c r="F672" s="42">
        <f t="shared" si="35"/>
        <v>26859343.97</v>
      </c>
    </row>
    <row r="673" spans="1:6" ht="12.75">
      <c r="A673" s="34"/>
      <c r="B673" s="35" t="s">
        <v>96</v>
      </c>
      <c r="C673" s="67">
        <f>SUM(C666:C672)</f>
        <v>770127010</v>
      </c>
      <c r="D673" s="43">
        <f>SUM(D666:D672)</f>
        <v>724008050.67</v>
      </c>
      <c r="E673" s="43"/>
      <c r="F673" s="44">
        <f>SUM(F666:F672)</f>
        <v>46118959.32999999</v>
      </c>
    </row>
    <row r="674" spans="1:6" ht="12.75">
      <c r="A674" s="34"/>
      <c r="B674" s="40"/>
      <c r="C674" s="72"/>
      <c r="D674" s="42"/>
      <c r="E674" s="42"/>
      <c r="F674" s="42"/>
    </row>
    <row r="675" spans="1:6" ht="12.75">
      <c r="A675" s="34"/>
      <c r="B675" s="23"/>
      <c r="C675" s="60"/>
      <c r="D675" s="41"/>
      <c r="E675" s="41"/>
      <c r="F675" s="42"/>
    </row>
    <row r="676" spans="1:6" ht="12.75">
      <c r="A676" s="34"/>
      <c r="B676" s="28" t="s">
        <v>38</v>
      </c>
      <c r="C676" s="60"/>
      <c r="D676" s="41"/>
      <c r="E676" s="41"/>
      <c r="F676" s="42"/>
    </row>
    <row r="677" spans="1:6" ht="12.75">
      <c r="A677" s="34"/>
      <c r="B677" s="23"/>
      <c r="C677" s="60"/>
      <c r="D677" s="41"/>
      <c r="E677" s="41"/>
      <c r="F677" s="42"/>
    </row>
    <row r="678" spans="1:6" ht="12.75">
      <c r="A678" s="34"/>
      <c r="B678" s="28" t="s">
        <v>679</v>
      </c>
      <c r="C678" s="60"/>
      <c r="D678" s="41"/>
      <c r="E678" s="41"/>
      <c r="F678" s="42"/>
    </row>
    <row r="679" spans="1:6" ht="12.75">
      <c r="A679" s="34"/>
      <c r="B679" s="28" t="s">
        <v>89</v>
      </c>
      <c r="C679" s="60"/>
      <c r="D679" s="41"/>
      <c r="E679" s="41"/>
      <c r="F679" s="42"/>
    </row>
    <row r="680" spans="1:6" ht="12.75">
      <c r="A680" s="34"/>
      <c r="B680" s="28"/>
      <c r="C680" s="60"/>
      <c r="D680" s="41"/>
      <c r="E680" s="41"/>
      <c r="F680" s="42"/>
    </row>
    <row r="681" spans="1:6" ht="12.75">
      <c r="A681" s="34"/>
      <c r="B681" s="28" t="s">
        <v>90</v>
      </c>
      <c r="C681" s="60"/>
      <c r="D681" s="41"/>
      <c r="E681" s="41"/>
      <c r="F681" s="42"/>
    </row>
    <row r="682" spans="1:6" ht="12.75">
      <c r="A682" s="34"/>
      <c r="B682" s="28"/>
      <c r="C682" s="60"/>
      <c r="D682" s="41"/>
      <c r="E682" s="41"/>
      <c r="F682" s="42"/>
    </row>
    <row r="683" spans="1:6" ht="12.75">
      <c r="A683" s="34"/>
      <c r="B683" s="35" t="s">
        <v>97</v>
      </c>
      <c r="C683" s="60">
        <f>C673</f>
        <v>770127010</v>
      </c>
      <c r="D683" s="41">
        <f>D673</f>
        <v>724008050.67</v>
      </c>
      <c r="E683" s="41"/>
      <c r="F683" s="42">
        <f>F673</f>
        <v>46118959.32999999</v>
      </c>
    </row>
    <row r="684" spans="1:6" ht="12.75">
      <c r="A684" s="34"/>
      <c r="B684" s="23"/>
      <c r="C684" s="60"/>
      <c r="D684" s="41"/>
      <c r="E684" s="41"/>
      <c r="F684" s="42"/>
    </row>
    <row r="685" spans="1:6" ht="12.75">
      <c r="A685" s="34" t="s">
        <v>655</v>
      </c>
      <c r="B685" s="23" t="s">
        <v>191</v>
      </c>
      <c r="C685" s="60">
        <v>10</v>
      </c>
      <c r="D685" s="41">
        <v>0</v>
      </c>
      <c r="E685" s="41">
        <f aca="true" t="shared" si="36" ref="E685:E690">IF(D685&gt;C685,D685-C685,"")</f>
      </c>
      <c r="F685" s="42">
        <f aca="true" t="shared" si="37" ref="F685:F690">IF(C685&gt;D685,C685-D685,"")</f>
        <v>10</v>
      </c>
    </row>
    <row r="686" spans="1:6" ht="12.75">
      <c r="A686" s="34" t="s">
        <v>656</v>
      </c>
      <c r="B686" s="23" t="s">
        <v>192</v>
      </c>
      <c r="C686" s="60">
        <v>10</v>
      </c>
      <c r="D686" s="41">
        <v>0</v>
      </c>
      <c r="E686" s="41">
        <f t="shared" si="36"/>
      </c>
      <c r="F686" s="42">
        <f t="shared" si="37"/>
        <v>10</v>
      </c>
    </row>
    <row r="687" spans="1:6" ht="12.75">
      <c r="A687" s="34" t="s">
        <v>657</v>
      </c>
      <c r="B687" s="23" t="s">
        <v>193</v>
      </c>
      <c r="C687" s="60">
        <v>57832000</v>
      </c>
      <c r="D687" s="41">
        <v>52096754.7</v>
      </c>
      <c r="E687" s="41">
        <f t="shared" si="36"/>
      </c>
      <c r="F687" s="42">
        <f t="shared" si="37"/>
        <v>5735245.299999997</v>
      </c>
    </row>
    <row r="688" spans="1:6" ht="12.75">
      <c r="A688" s="34" t="s">
        <v>658</v>
      </c>
      <c r="B688" s="23" t="s">
        <v>194</v>
      </c>
      <c r="C688" s="60">
        <v>45161750</v>
      </c>
      <c r="D688" s="41">
        <v>45072450.13</v>
      </c>
      <c r="E688" s="41">
        <f t="shared" si="36"/>
      </c>
      <c r="F688" s="42">
        <f t="shared" si="37"/>
        <v>89299.86999999732</v>
      </c>
    </row>
    <row r="689" spans="1:6" ht="12.75">
      <c r="A689" s="34" t="s">
        <v>659</v>
      </c>
      <c r="B689" s="23" t="s">
        <v>195</v>
      </c>
      <c r="C689" s="60">
        <v>3000000</v>
      </c>
      <c r="D689" s="41">
        <v>2768449.66</v>
      </c>
      <c r="E689" s="41">
        <f t="shared" si="36"/>
      </c>
      <c r="F689" s="42">
        <f t="shared" si="37"/>
        <v>231550.33999999985</v>
      </c>
    </row>
    <row r="690" spans="1:6" ht="12.75">
      <c r="A690" s="34" t="s">
        <v>660</v>
      </c>
      <c r="B690" s="23" t="s">
        <v>196</v>
      </c>
      <c r="C690" s="60">
        <v>15000000</v>
      </c>
      <c r="D690" s="41">
        <v>0</v>
      </c>
      <c r="E690" s="41">
        <f t="shared" si="36"/>
      </c>
      <c r="F690" s="42">
        <f t="shared" si="37"/>
        <v>15000000</v>
      </c>
    </row>
    <row r="691" spans="2:8" ht="12.75">
      <c r="B691" s="29" t="s">
        <v>792</v>
      </c>
      <c r="C691" s="67">
        <f>SUM(C683:C690)</f>
        <v>891120780</v>
      </c>
      <c r="D691" s="43">
        <f>SUM(D683:D690)</f>
        <v>823945705.16</v>
      </c>
      <c r="E691" s="43"/>
      <c r="F691" s="44">
        <f>SUM(F683:F690)</f>
        <v>67175074.83999999</v>
      </c>
      <c r="G691" s="48">
        <v>67175074.84</v>
      </c>
      <c r="H691" s="50">
        <f>C691-D691</f>
        <v>67175074.84000003</v>
      </c>
    </row>
    <row r="692" spans="2:8" ht="12.75">
      <c r="B692" s="29" t="s">
        <v>793</v>
      </c>
      <c r="C692" s="67">
        <f>C646+C651+C663+C691</f>
        <v>1223170060</v>
      </c>
      <c r="D692" s="43">
        <f>D646+D651+D663+D691</f>
        <v>1130170579.35</v>
      </c>
      <c r="E692" s="43"/>
      <c r="F692" s="68">
        <f>F646+F651+F663+F691</f>
        <v>92999480.64999999</v>
      </c>
      <c r="G692" s="48">
        <v>92999480.65</v>
      </c>
      <c r="H692" s="53">
        <f>C692-D692</f>
        <v>92999480.6500001</v>
      </c>
    </row>
    <row r="693" spans="2:6" ht="12.75">
      <c r="B693" s="23"/>
      <c r="C693" s="60"/>
      <c r="D693" s="41"/>
      <c r="E693" s="41"/>
      <c r="F693" s="42"/>
    </row>
    <row r="694" spans="2:6" ht="12.75">
      <c r="B694" s="28" t="s">
        <v>679</v>
      </c>
      <c r="C694" s="60"/>
      <c r="D694" s="41"/>
      <c r="E694" s="41"/>
      <c r="F694" s="42"/>
    </row>
    <row r="695" spans="2:6" ht="12.75">
      <c r="B695" s="28" t="s">
        <v>794</v>
      </c>
      <c r="C695" s="60"/>
      <c r="D695" s="41"/>
      <c r="E695" s="41"/>
      <c r="F695" s="42"/>
    </row>
    <row r="696" spans="2:6" ht="12.75">
      <c r="B696" s="23"/>
      <c r="C696" s="60"/>
      <c r="D696" s="41"/>
      <c r="E696" s="41"/>
      <c r="F696" s="42"/>
    </row>
    <row r="697" spans="2:6" ht="12.75">
      <c r="B697" s="28" t="s">
        <v>795</v>
      </c>
      <c r="C697" s="60"/>
      <c r="D697" s="41"/>
      <c r="E697" s="41"/>
      <c r="F697" s="42"/>
    </row>
    <row r="698" spans="1:6" ht="12.75">
      <c r="A698" s="34" t="s">
        <v>634</v>
      </c>
      <c r="B698" s="23" t="s">
        <v>197</v>
      </c>
      <c r="C698" s="60">
        <v>2450000</v>
      </c>
      <c r="D698" s="41">
        <v>284461.65</v>
      </c>
      <c r="E698" s="41">
        <f aca="true" t="shared" si="38" ref="E698:E707">IF(D698&gt;C698,D698-C698,"")</f>
      </c>
      <c r="F698" s="42">
        <f aca="true" t="shared" si="39" ref="F698:F707">IF(C698&gt;D698,C698-D698,"")</f>
        <v>2165538.35</v>
      </c>
    </row>
    <row r="699" spans="1:6" ht="12.75">
      <c r="A699" s="34" t="s">
        <v>635</v>
      </c>
      <c r="B699" s="23" t="s">
        <v>85</v>
      </c>
      <c r="C699" s="60"/>
      <c r="D699" s="41"/>
      <c r="E699" s="41"/>
      <c r="F699" s="42"/>
    </row>
    <row r="700" spans="1:6" ht="12.75">
      <c r="A700" s="34"/>
      <c r="B700" s="23" t="s">
        <v>48</v>
      </c>
      <c r="C700" s="60">
        <v>5000000</v>
      </c>
      <c r="D700" s="41">
        <v>2030787.78</v>
      </c>
      <c r="E700" s="41">
        <f>IF(D700&gt;C700,D700-C700,"")</f>
      </c>
      <c r="F700" s="42">
        <f>IF(C700&gt;D700,C700-D700,"")</f>
        <v>2969212.2199999997</v>
      </c>
    </row>
    <row r="701" spans="1:6" ht="12.75">
      <c r="A701" s="34" t="s">
        <v>636</v>
      </c>
      <c r="B701" s="23" t="s">
        <v>198</v>
      </c>
      <c r="C701" s="60">
        <v>3000000</v>
      </c>
      <c r="D701" s="41">
        <v>2415296.39</v>
      </c>
      <c r="E701" s="41">
        <f t="shared" si="38"/>
      </c>
      <c r="F701" s="42">
        <f t="shared" si="39"/>
        <v>584703.6099999999</v>
      </c>
    </row>
    <row r="702" spans="1:6" ht="12.75">
      <c r="A702" s="34" t="s">
        <v>637</v>
      </c>
      <c r="B702" s="23" t="s">
        <v>199</v>
      </c>
      <c r="C702" s="60">
        <v>1000000</v>
      </c>
      <c r="D702" s="41">
        <v>0</v>
      </c>
      <c r="E702" s="41">
        <f t="shared" si="38"/>
      </c>
      <c r="F702" s="42">
        <f t="shared" si="39"/>
        <v>1000000</v>
      </c>
    </row>
    <row r="703" spans="1:6" ht="12.75">
      <c r="A703" s="34" t="s">
        <v>652</v>
      </c>
      <c r="B703" s="23" t="s">
        <v>200</v>
      </c>
      <c r="C703" s="60">
        <v>10</v>
      </c>
      <c r="D703" s="41">
        <v>0</v>
      </c>
      <c r="E703" s="41">
        <f t="shared" si="38"/>
      </c>
      <c r="F703" s="42">
        <f t="shared" si="39"/>
        <v>10</v>
      </c>
    </row>
    <row r="704" spans="1:6" ht="12.75">
      <c r="A704" s="34" t="s">
        <v>653</v>
      </c>
      <c r="B704" s="23" t="s">
        <v>499</v>
      </c>
      <c r="C704" s="60">
        <v>1000000</v>
      </c>
      <c r="D704" s="41">
        <v>821250</v>
      </c>
      <c r="E704" s="41">
        <f t="shared" si="38"/>
      </c>
      <c r="F704" s="42">
        <f t="shared" si="39"/>
        <v>178750</v>
      </c>
    </row>
    <row r="705" spans="1:6" ht="12.75">
      <c r="A705" s="34" t="s">
        <v>654</v>
      </c>
      <c r="B705" s="23" t="s">
        <v>201</v>
      </c>
      <c r="C705" s="60"/>
      <c r="D705" s="41"/>
      <c r="E705" s="41">
        <f t="shared" si="38"/>
      </c>
      <c r="F705" s="42">
        <f t="shared" si="39"/>
      </c>
    </row>
    <row r="706" spans="1:6" ht="12.75">
      <c r="A706" s="34"/>
      <c r="B706" s="23" t="s">
        <v>71</v>
      </c>
      <c r="C706" s="60">
        <v>5000000</v>
      </c>
      <c r="D706" s="41">
        <v>1285125</v>
      </c>
      <c r="E706" s="41">
        <f t="shared" si="38"/>
      </c>
      <c r="F706" s="42">
        <f t="shared" si="39"/>
        <v>3714875</v>
      </c>
    </row>
    <row r="707" spans="1:6" ht="12.75">
      <c r="A707" s="34" t="s">
        <v>655</v>
      </c>
      <c r="B707" s="23" t="s">
        <v>202</v>
      </c>
      <c r="C707" s="60">
        <v>62000000</v>
      </c>
      <c r="D707" s="41">
        <v>62000000</v>
      </c>
      <c r="E707" s="41">
        <f t="shared" si="38"/>
      </c>
      <c r="F707" s="42">
        <f t="shared" si="39"/>
      </c>
    </row>
    <row r="708" spans="2:8" ht="12.75">
      <c r="B708" s="29" t="s">
        <v>796</v>
      </c>
      <c r="C708" s="67">
        <f>SUM(C698:C707)</f>
        <v>79450010</v>
      </c>
      <c r="D708" s="43">
        <f>SUM(D698:D707)</f>
        <v>68836920.82</v>
      </c>
      <c r="E708" s="43"/>
      <c r="F708" s="44">
        <f>SUM(F698:F707)</f>
        <v>10613089.18</v>
      </c>
      <c r="G708" s="48">
        <v>10613099.18</v>
      </c>
      <c r="H708" s="50">
        <f>C708-D708</f>
        <v>10613089.180000007</v>
      </c>
    </row>
    <row r="709" spans="2:6" ht="12.75">
      <c r="B709" s="23"/>
      <c r="C709" s="60"/>
      <c r="D709" s="41"/>
      <c r="E709" s="41"/>
      <c r="F709" s="42"/>
    </row>
    <row r="710" spans="2:6" ht="12.75">
      <c r="B710" s="28" t="s">
        <v>679</v>
      </c>
      <c r="C710" s="60"/>
      <c r="D710" s="41"/>
      <c r="E710" s="41"/>
      <c r="F710" s="42"/>
    </row>
    <row r="711" spans="2:6" ht="12.75">
      <c r="B711" s="28" t="s">
        <v>797</v>
      </c>
      <c r="C711" s="60"/>
      <c r="D711" s="41"/>
      <c r="E711" s="41"/>
      <c r="F711" s="42"/>
    </row>
    <row r="712" spans="2:6" ht="12.75">
      <c r="B712" s="23"/>
      <c r="C712" s="60"/>
      <c r="D712" s="41"/>
      <c r="E712" s="41"/>
      <c r="F712" s="42"/>
    </row>
    <row r="713" spans="2:6" ht="12.75">
      <c r="B713" s="28" t="s">
        <v>798</v>
      </c>
      <c r="C713" s="60"/>
      <c r="D713" s="41"/>
      <c r="E713" s="41"/>
      <c r="F713" s="42"/>
    </row>
    <row r="714" spans="1:6" ht="12.75">
      <c r="A714" s="34" t="s">
        <v>634</v>
      </c>
      <c r="B714" s="23" t="s">
        <v>203</v>
      </c>
      <c r="C714" s="60"/>
      <c r="D714" s="41"/>
      <c r="E714" s="41"/>
      <c r="F714" s="42"/>
    </row>
    <row r="715" spans="1:6" ht="12.75">
      <c r="A715" s="34"/>
      <c r="B715" s="23" t="s">
        <v>204</v>
      </c>
      <c r="C715" s="60">
        <v>263700000</v>
      </c>
      <c r="D715" s="41">
        <v>257727905.77</v>
      </c>
      <c r="E715" s="41">
        <f>IF(D715&gt;C715,D715-C715,"")</f>
      </c>
      <c r="F715" s="42">
        <f>IF(C715&gt;D715,C715-D715,"")</f>
        <v>5972094.229999989</v>
      </c>
    </row>
    <row r="716" spans="1:6" ht="12.75">
      <c r="A716" s="34" t="s">
        <v>635</v>
      </c>
      <c r="B716" s="23" t="s">
        <v>465</v>
      </c>
      <c r="C716" s="60">
        <v>5000000</v>
      </c>
      <c r="D716" s="41">
        <v>4606215</v>
      </c>
      <c r="E716" s="41">
        <f>IF(D716&gt;C716,D716-C716,"")</f>
      </c>
      <c r="F716" s="42">
        <f>IF(C716&gt;D716,C716-D716,"")</f>
        <v>393785</v>
      </c>
    </row>
    <row r="717" spans="2:8" ht="12.75">
      <c r="B717" s="29" t="s">
        <v>799</v>
      </c>
      <c r="C717" s="67">
        <f>SUM(C715:C716)</f>
        <v>268700000</v>
      </c>
      <c r="D717" s="43">
        <f>SUM(D715:D716)</f>
        <v>262334120.77</v>
      </c>
      <c r="E717" s="43"/>
      <c r="F717" s="44">
        <f>SUM(F715:F716)</f>
        <v>6365879.229999989</v>
      </c>
      <c r="G717" s="48">
        <v>6365879.23</v>
      </c>
      <c r="H717" s="51">
        <f>C717-D717</f>
        <v>6365879.229999989</v>
      </c>
    </row>
    <row r="718" spans="2:6" ht="12.75">
      <c r="B718" s="23"/>
      <c r="C718" s="60"/>
      <c r="D718" s="41"/>
      <c r="E718" s="41"/>
      <c r="F718" s="42"/>
    </row>
    <row r="719" spans="2:6" ht="12.75">
      <c r="B719" s="28" t="s">
        <v>679</v>
      </c>
      <c r="C719" s="60"/>
      <c r="D719" s="41"/>
      <c r="E719" s="41"/>
      <c r="F719" s="42"/>
    </row>
    <row r="720" spans="2:6" ht="12.75">
      <c r="B720" s="28" t="s">
        <v>800</v>
      </c>
      <c r="C720" s="60"/>
      <c r="D720" s="41"/>
      <c r="E720" s="41"/>
      <c r="F720" s="42"/>
    </row>
    <row r="721" spans="2:6" ht="12.75">
      <c r="B721" s="28" t="s">
        <v>687</v>
      </c>
      <c r="C721" s="60"/>
      <c r="D721" s="41"/>
      <c r="E721" s="41"/>
      <c r="F721" s="42"/>
    </row>
    <row r="722" spans="2:6" ht="12.75">
      <c r="B722" s="23"/>
      <c r="C722" s="60"/>
      <c r="D722" s="41"/>
      <c r="E722" s="41"/>
      <c r="F722" s="42"/>
    </row>
    <row r="723" spans="2:6" ht="12.75">
      <c r="B723" s="28" t="s">
        <v>72</v>
      </c>
      <c r="C723" s="60"/>
      <c r="D723" s="41"/>
      <c r="E723" s="41"/>
      <c r="F723" s="42"/>
    </row>
    <row r="724" spans="2:6" ht="12.75">
      <c r="B724" s="23"/>
      <c r="C724" s="60"/>
      <c r="D724" s="41"/>
      <c r="E724" s="41"/>
      <c r="F724" s="42"/>
    </row>
    <row r="725" spans="2:6" ht="12.75">
      <c r="B725" s="28" t="s">
        <v>801</v>
      </c>
      <c r="C725" s="60"/>
      <c r="D725" s="41"/>
      <c r="E725" s="41"/>
      <c r="F725" s="42"/>
    </row>
    <row r="726" spans="1:6" ht="12.75">
      <c r="A726" s="34" t="s">
        <v>634</v>
      </c>
      <c r="B726" s="23" t="s">
        <v>148</v>
      </c>
      <c r="C726" s="60">
        <v>23655000</v>
      </c>
      <c r="D726" s="41">
        <v>23348565.97</v>
      </c>
      <c r="E726" s="41">
        <f>IF(D726&gt;C726,D726-C726,"")</f>
      </c>
      <c r="F726" s="42">
        <f>IF(C726&gt;D726,C726-D726,"")</f>
        <v>306434.0300000012</v>
      </c>
    </row>
    <row r="727" spans="1:6" ht="12.75">
      <c r="A727" s="34" t="s">
        <v>635</v>
      </c>
      <c r="B727" s="23" t="s">
        <v>207</v>
      </c>
      <c r="C727" s="60">
        <v>10</v>
      </c>
      <c r="D727" s="41">
        <v>0</v>
      </c>
      <c r="E727" s="41">
        <f>IF(D727&gt;C727,D727-C727,"")</f>
      </c>
      <c r="F727" s="42">
        <f>IF(C727&gt;D727,C727-D727,"")</f>
        <v>10</v>
      </c>
    </row>
    <row r="728" spans="1:6" ht="12.75">
      <c r="A728" s="34"/>
      <c r="B728" s="35" t="s">
        <v>96</v>
      </c>
      <c r="C728" s="67">
        <f>SUM(C726:C727)</f>
        <v>23655010</v>
      </c>
      <c r="D728" s="43">
        <f>SUM(D726:D727)</f>
        <v>23348565.97</v>
      </c>
      <c r="E728" s="43"/>
      <c r="F728" s="44">
        <f>SUM(F726:F727)</f>
        <v>306444.0300000012</v>
      </c>
    </row>
    <row r="729" spans="1:6" ht="12.75">
      <c r="A729" s="34"/>
      <c r="B729" s="40"/>
      <c r="C729" s="72"/>
      <c r="D729" s="42"/>
      <c r="E729" s="42"/>
      <c r="F729" s="42"/>
    </row>
    <row r="730" spans="1:6" ht="7.5" customHeight="1">
      <c r="A730" s="34"/>
      <c r="B730" s="23"/>
      <c r="C730" s="60"/>
      <c r="D730" s="41"/>
      <c r="E730" s="41"/>
      <c r="F730" s="42"/>
    </row>
    <row r="731" spans="1:6" ht="12.75">
      <c r="A731" s="34"/>
      <c r="B731" s="28" t="s">
        <v>38</v>
      </c>
      <c r="C731" s="60"/>
      <c r="D731" s="41"/>
      <c r="E731" s="41"/>
      <c r="F731" s="42"/>
    </row>
    <row r="732" spans="1:6" ht="7.5" customHeight="1">
      <c r="A732" s="34"/>
      <c r="B732" s="23"/>
      <c r="C732" s="60"/>
      <c r="D732" s="41"/>
      <c r="E732" s="41"/>
      <c r="F732" s="42"/>
    </row>
    <row r="733" spans="1:6" ht="12.75">
      <c r="A733" s="34"/>
      <c r="B733" s="28" t="s">
        <v>679</v>
      </c>
      <c r="C733" s="60"/>
      <c r="D733" s="41"/>
      <c r="E733" s="41"/>
      <c r="F733" s="42"/>
    </row>
    <row r="734" spans="1:6" ht="12.75">
      <c r="A734" s="34"/>
      <c r="B734" s="28" t="s">
        <v>800</v>
      </c>
      <c r="C734" s="60"/>
      <c r="D734" s="41"/>
      <c r="E734" s="41"/>
      <c r="F734" s="42"/>
    </row>
    <row r="735" spans="1:6" ht="12.75">
      <c r="A735" s="34"/>
      <c r="B735" s="28" t="s">
        <v>73</v>
      </c>
      <c r="C735" s="60"/>
      <c r="D735" s="41"/>
      <c r="E735" s="41"/>
      <c r="F735" s="42"/>
    </row>
    <row r="736" spans="1:6" ht="12.75">
      <c r="A736" s="34"/>
      <c r="B736" s="28"/>
      <c r="C736" s="60"/>
      <c r="D736" s="41"/>
      <c r="E736" s="41"/>
      <c r="F736" s="42"/>
    </row>
    <row r="737" spans="1:6" ht="12.75">
      <c r="A737" s="34"/>
      <c r="B737" s="28" t="s">
        <v>98</v>
      </c>
      <c r="C737" s="60"/>
      <c r="D737" s="41"/>
      <c r="E737" s="41"/>
      <c r="F737" s="42"/>
    </row>
    <row r="738" spans="1:6" ht="7.5" customHeight="1">
      <c r="A738" s="34"/>
      <c r="B738" s="28"/>
      <c r="C738" s="60"/>
      <c r="D738" s="41"/>
      <c r="E738" s="41"/>
      <c r="F738" s="42"/>
    </row>
    <row r="739" spans="1:6" ht="12.75">
      <c r="A739" s="34"/>
      <c r="B739" s="28" t="s">
        <v>99</v>
      </c>
      <c r="C739" s="60"/>
      <c r="D739" s="41"/>
      <c r="E739" s="41"/>
      <c r="F739" s="42"/>
    </row>
    <row r="740" spans="1:6" ht="7.5" customHeight="1">
      <c r="A740" s="34"/>
      <c r="B740" s="28"/>
      <c r="C740" s="60"/>
      <c r="D740" s="41"/>
      <c r="E740" s="41"/>
      <c r="F740" s="42"/>
    </row>
    <row r="741" spans="1:6" ht="12.75">
      <c r="A741" s="34"/>
      <c r="B741" s="35" t="s">
        <v>97</v>
      </c>
      <c r="C741" s="60">
        <f>C728</f>
        <v>23655010</v>
      </c>
      <c r="D741" s="41">
        <f>D728</f>
        <v>23348565.97</v>
      </c>
      <c r="E741" s="41"/>
      <c r="F741" s="42">
        <f>F728</f>
        <v>306444.0300000012</v>
      </c>
    </row>
    <row r="742" spans="1:6" ht="7.5" customHeight="1">
      <c r="A742" s="34"/>
      <c r="B742" s="28"/>
      <c r="C742" s="60"/>
      <c r="D742" s="41"/>
      <c r="E742" s="41"/>
      <c r="F742" s="42"/>
    </row>
    <row r="743" spans="1:6" ht="12.75">
      <c r="A743" s="34" t="s">
        <v>636</v>
      </c>
      <c r="B743" s="23" t="s">
        <v>205</v>
      </c>
      <c r="C743" s="60">
        <v>10</v>
      </c>
      <c r="D743" s="41">
        <v>0</v>
      </c>
      <c r="E743" s="41">
        <f>IF(D743&gt;C743,D743-C743,"")</f>
      </c>
      <c r="F743" s="42">
        <f>IF(C743&gt;D743,C743-D743,"")</f>
        <v>10</v>
      </c>
    </row>
    <row r="744" spans="1:6" ht="12.75">
      <c r="A744" s="34" t="s">
        <v>637</v>
      </c>
      <c r="B744" s="23" t="s">
        <v>206</v>
      </c>
      <c r="C744" s="60">
        <v>506646000</v>
      </c>
      <c r="D744" s="41">
        <v>506109919.5</v>
      </c>
      <c r="E744" s="41">
        <f>IF(D744&gt;C744,D744-C744,"")</f>
      </c>
      <c r="F744" s="42">
        <f>IF(C744&gt;D744,C744-D744,"")</f>
        <v>536080.5</v>
      </c>
    </row>
    <row r="745" spans="1:6" ht="12.75">
      <c r="A745" s="34" t="s">
        <v>652</v>
      </c>
      <c r="B745" s="23" t="s">
        <v>208</v>
      </c>
      <c r="C745" s="60"/>
      <c r="D745" s="41"/>
      <c r="E745" s="41">
        <f>IF(D745&gt;C745,D745-C745,"")</f>
      </c>
      <c r="F745" s="42">
        <f>IF(C745&gt;D745,C745-D745,"")</f>
      </c>
    </row>
    <row r="746" spans="1:6" ht="12.75">
      <c r="A746" s="34"/>
      <c r="B746" s="23" t="s">
        <v>209</v>
      </c>
      <c r="C746" s="60">
        <v>10</v>
      </c>
      <c r="D746" s="41">
        <v>0</v>
      </c>
      <c r="E746" s="41">
        <f>IF(D746&gt;C746,D746-C746,"")</f>
      </c>
      <c r="F746" s="42">
        <f>IF(C746&gt;D746,C746-D746,"")</f>
        <v>10</v>
      </c>
    </row>
    <row r="747" spans="2:8" ht="12.75">
      <c r="B747" s="29" t="s">
        <v>802</v>
      </c>
      <c r="C747" s="67">
        <f>SUM(C741:C746)</f>
        <v>530301030</v>
      </c>
      <c r="D747" s="43">
        <f>SUM(D741:D746)</f>
        <v>529458485.47</v>
      </c>
      <c r="E747" s="43"/>
      <c r="F747" s="44">
        <f>SUM(F741:F746)</f>
        <v>842544.5300000012</v>
      </c>
      <c r="G747" s="48">
        <v>842544.53</v>
      </c>
      <c r="H747" s="54">
        <f>C747-D747</f>
        <v>842544.5299999714</v>
      </c>
    </row>
    <row r="748" spans="2:6" ht="7.5" customHeight="1">
      <c r="B748" s="23"/>
      <c r="C748" s="60"/>
      <c r="D748" s="41"/>
      <c r="E748" s="41"/>
      <c r="F748" s="42"/>
    </row>
    <row r="749" spans="2:6" ht="12.75">
      <c r="B749" s="28" t="s">
        <v>803</v>
      </c>
      <c r="C749" s="60"/>
      <c r="D749" s="41"/>
      <c r="E749" s="41"/>
      <c r="F749" s="42"/>
    </row>
    <row r="750" spans="1:6" ht="12.75">
      <c r="A750" s="34" t="s">
        <v>212</v>
      </c>
      <c r="B750" s="23" t="s">
        <v>210</v>
      </c>
      <c r="C750" s="60">
        <v>4735000</v>
      </c>
      <c r="D750" s="41">
        <v>4642518.57</v>
      </c>
      <c r="E750" s="41">
        <f>IF(D750&gt;C750,D750-C750,"")</f>
      </c>
      <c r="F750" s="42">
        <f>IF(C750&gt;D750,C750-D750,"")</f>
        <v>92481.4299999997</v>
      </c>
    </row>
    <row r="751" spans="1:6" ht="12.75">
      <c r="A751" s="34" t="s">
        <v>213</v>
      </c>
      <c r="B751" s="23" t="s">
        <v>74</v>
      </c>
      <c r="C751" s="60">
        <v>10</v>
      </c>
      <c r="D751" s="41">
        <v>0</v>
      </c>
      <c r="E751" s="41">
        <f>IF(D751&gt;C751,D751-C751,"")</f>
      </c>
      <c r="F751" s="42">
        <f>IF(C751&gt;D751,C751-D751,"")</f>
        <v>10</v>
      </c>
    </row>
    <row r="752" spans="1:6" ht="12.75">
      <c r="A752" s="34" t="s">
        <v>214</v>
      </c>
      <c r="B752" s="23" t="s">
        <v>211</v>
      </c>
      <c r="C752" s="60">
        <v>10</v>
      </c>
      <c r="D752" s="41">
        <v>0</v>
      </c>
      <c r="E752" s="41">
        <f>IF(D752&gt;C752,D752-C752,"")</f>
      </c>
      <c r="F752" s="42">
        <f>IF(C752&gt;D752,C752-D752,"")</f>
        <v>10</v>
      </c>
    </row>
    <row r="753" spans="2:8" ht="12.75">
      <c r="B753" s="29" t="s">
        <v>804</v>
      </c>
      <c r="C753" s="67">
        <f>SUM(C750:C752)</f>
        <v>4735020</v>
      </c>
      <c r="D753" s="43">
        <f>SUM(D750:D752)</f>
        <v>4642518.57</v>
      </c>
      <c r="E753" s="43"/>
      <c r="F753" s="44">
        <f>SUM(F750:F752)</f>
        <v>92501.4299999997</v>
      </c>
      <c r="G753" s="48">
        <v>92501.43</v>
      </c>
      <c r="H753" s="55">
        <f>C753-D753</f>
        <v>92501.4299999997</v>
      </c>
    </row>
    <row r="754" spans="2:6" ht="7.5" customHeight="1">
      <c r="B754" s="23"/>
      <c r="C754" s="60"/>
      <c r="D754" s="41"/>
      <c r="E754" s="41"/>
      <c r="F754" s="42"/>
    </row>
    <row r="755" spans="2:6" ht="12.75">
      <c r="B755" s="28" t="s">
        <v>805</v>
      </c>
      <c r="C755" s="60"/>
      <c r="D755" s="41"/>
      <c r="E755" s="41"/>
      <c r="F755" s="42"/>
    </row>
    <row r="756" spans="1:6" ht="12.75">
      <c r="A756" s="34" t="s">
        <v>215</v>
      </c>
      <c r="B756" s="23" t="s">
        <v>508</v>
      </c>
      <c r="C756" s="60">
        <v>3265000</v>
      </c>
      <c r="D756" s="41">
        <v>3254434.06</v>
      </c>
      <c r="E756" s="41">
        <f>IF(D756&gt;C756,D756-C756,"")</f>
      </c>
      <c r="F756" s="42">
        <f>IF(C756&gt;D756,C756-D756,"")</f>
        <v>10565.939999999944</v>
      </c>
    </row>
    <row r="757" spans="1:6" ht="12.75">
      <c r="A757" s="34" t="s">
        <v>216</v>
      </c>
      <c r="B757" s="23" t="s">
        <v>577</v>
      </c>
      <c r="C757" s="60">
        <v>5000000</v>
      </c>
      <c r="D757" s="41">
        <v>3241681.93</v>
      </c>
      <c r="E757" s="41">
        <f>IF(D757&gt;C757,D757-C757,"")</f>
      </c>
      <c r="F757" s="42">
        <f>IF(C757&gt;D757,C757-D757,"")</f>
        <v>1758318.0699999998</v>
      </c>
    </row>
    <row r="758" spans="1:6" ht="12.75">
      <c r="A758" s="34" t="s">
        <v>217</v>
      </c>
      <c r="B758" s="23" t="s">
        <v>218</v>
      </c>
      <c r="C758" s="60"/>
      <c r="D758" s="41"/>
      <c r="E758" s="41">
        <f>IF(D758&gt;C758,D758-C758,"")</f>
      </c>
      <c r="F758" s="42">
        <f>IF(C758&gt;D758,C758-D758,"")</f>
      </c>
    </row>
    <row r="759" spans="1:6" ht="12.75">
      <c r="A759" s="34"/>
      <c r="B759" s="23" t="s">
        <v>219</v>
      </c>
      <c r="C759" s="60">
        <v>10</v>
      </c>
      <c r="D759" s="41">
        <v>0</v>
      </c>
      <c r="E759" s="41">
        <f>IF(D759&gt;C759,D759-C759,"")</f>
      </c>
      <c r="F759" s="42">
        <f>IF(C759&gt;D759,C759-D759,"")</f>
        <v>10</v>
      </c>
    </row>
    <row r="760" spans="2:8" ht="12.75">
      <c r="B760" s="29" t="s">
        <v>806</v>
      </c>
      <c r="C760" s="67">
        <f>SUM(C756:C759)</f>
        <v>8265010</v>
      </c>
      <c r="D760" s="43">
        <f>SUM(D756:D759)</f>
        <v>6496115.99</v>
      </c>
      <c r="E760" s="43"/>
      <c r="F760" s="68">
        <f>SUM(F756:F759)</f>
        <v>1768894.0099999998</v>
      </c>
      <c r="G760" s="48">
        <v>1768894.01</v>
      </c>
      <c r="H760" s="50">
        <f>C760-D760</f>
        <v>1768894.0099999998</v>
      </c>
    </row>
    <row r="761" spans="2:8" ht="12.75">
      <c r="B761" s="29" t="s">
        <v>807</v>
      </c>
      <c r="C761" s="67">
        <f>C747+C753+C760</f>
        <v>543301060</v>
      </c>
      <c r="D761" s="43">
        <f>D747+D753+D760</f>
        <v>540597120.03</v>
      </c>
      <c r="E761" s="43"/>
      <c r="F761" s="68">
        <f>F747+F753+F760</f>
        <v>2703939.9700000007</v>
      </c>
      <c r="G761" s="48">
        <v>2703939.97</v>
      </c>
      <c r="H761" s="56">
        <f>C761-D761</f>
        <v>2703939.9700000286</v>
      </c>
    </row>
    <row r="762" spans="2:6" ht="12.75">
      <c r="B762" s="23"/>
      <c r="C762" s="60"/>
      <c r="D762" s="41"/>
      <c r="E762" s="41"/>
      <c r="F762" s="42"/>
    </row>
    <row r="763" spans="2:6" ht="12.75">
      <c r="B763" s="28" t="s">
        <v>808</v>
      </c>
      <c r="C763" s="60"/>
      <c r="D763" s="41"/>
      <c r="E763" s="41"/>
      <c r="F763" s="42"/>
    </row>
    <row r="764" spans="1:6" ht="12.75">
      <c r="A764" s="34" t="s">
        <v>634</v>
      </c>
      <c r="B764" s="23" t="s">
        <v>220</v>
      </c>
      <c r="C764" s="60">
        <v>10</v>
      </c>
      <c r="D764" s="41">
        <v>0</v>
      </c>
      <c r="E764" s="41">
        <f aca="true" t="shared" si="40" ref="E764:E773">IF(D764&gt;C764,D764-C764,"")</f>
      </c>
      <c r="F764" s="42">
        <f aca="true" t="shared" si="41" ref="F764:F773">IF(C764&gt;D764,C764-D764,"")</f>
        <v>10</v>
      </c>
    </row>
    <row r="765" spans="1:6" ht="12.75">
      <c r="A765" s="34" t="s">
        <v>635</v>
      </c>
      <c r="B765" s="23" t="s">
        <v>221</v>
      </c>
      <c r="C765" s="60">
        <v>41461000</v>
      </c>
      <c r="D765" s="41">
        <v>41460232.19</v>
      </c>
      <c r="E765" s="41">
        <f t="shared" si="40"/>
      </c>
      <c r="F765" s="42">
        <f t="shared" si="41"/>
        <v>767.8100000023842</v>
      </c>
    </row>
    <row r="766" spans="1:6" ht="12.75">
      <c r="A766" s="34" t="s">
        <v>636</v>
      </c>
      <c r="B766" s="23" t="s">
        <v>222</v>
      </c>
      <c r="C766" s="60">
        <v>6761000</v>
      </c>
      <c r="D766" s="41">
        <v>931301.67</v>
      </c>
      <c r="E766" s="41">
        <f t="shared" si="40"/>
      </c>
      <c r="F766" s="42">
        <f t="shared" si="41"/>
        <v>5829698.33</v>
      </c>
    </row>
    <row r="767" spans="1:6" ht="12.75">
      <c r="A767" s="34" t="s">
        <v>637</v>
      </c>
      <c r="B767" s="23" t="s">
        <v>223</v>
      </c>
      <c r="C767" s="60">
        <v>2926000</v>
      </c>
      <c r="D767" s="41">
        <v>1191390.85</v>
      </c>
      <c r="E767" s="41">
        <f t="shared" si="40"/>
      </c>
      <c r="F767" s="42">
        <f t="shared" si="41"/>
        <v>1734609.15</v>
      </c>
    </row>
    <row r="768" spans="1:6" ht="12.75">
      <c r="A768" s="34" t="s">
        <v>652</v>
      </c>
      <c r="B768" s="23" t="s">
        <v>224</v>
      </c>
      <c r="C768" s="60">
        <v>33516000</v>
      </c>
      <c r="D768" s="41">
        <v>29991369.41</v>
      </c>
      <c r="E768" s="41">
        <f t="shared" si="40"/>
      </c>
      <c r="F768" s="42">
        <f t="shared" si="41"/>
        <v>3524630.59</v>
      </c>
    </row>
    <row r="769" spans="1:6" ht="12.75">
      <c r="A769" s="34" t="s">
        <v>653</v>
      </c>
      <c r="B769" s="23" t="s">
        <v>225</v>
      </c>
      <c r="C769" s="60">
        <v>17684000</v>
      </c>
      <c r="D769" s="41">
        <v>17289623.11</v>
      </c>
      <c r="E769" s="41">
        <f t="shared" si="40"/>
      </c>
      <c r="F769" s="42">
        <f t="shared" si="41"/>
        <v>394376.8900000006</v>
      </c>
    </row>
    <row r="770" spans="1:6" ht="12.75">
      <c r="A770" s="34" t="s">
        <v>654</v>
      </c>
      <c r="B770" s="23" t="s">
        <v>226</v>
      </c>
      <c r="C770" s="60"/>
      <c r="D770" s="41"/>
      <c r="E770" s="41">
        <f t="shared" si="40"/>
      </c>
      <c r="F770" s="42">
        <f t="shared" si="41"/>
      </c>
    </row>
    <row r="771" spans="1:6" ht="12.75">
      <c r="A771" s="34"/>
      <c r="B771" s="23" t="s">
        <v>227</v>
      </c>
      <c r="C771" s="60">
        <v>35100000</v>
      </c>
      <c r="D771" s="41">
        <v>34712130</v>
      </c>
      <c r="E771" s="41">
        <f t="shared" si="40"/>
      </c>
      <c r="F771" s="42">
        <f t="shared" si="41"/>
        <v>387870</v>
      </c>
    </row>
    <row r="772" spans="1:6" ht="12.75">
      <c r="A772" s="34" t="s">
        <v>655</v>
      </c>
      <c r="B772" s="23" t="s">
        <v>228</v>
      </c>
      <c r="C772" s="60">
        <v>2000000</v>
      </c>
      <c r="D772" s="41">
        <v>0</v>
      </c>
      <c r="E772" s="41">
        <f t="shared" si="40"/>
      </c>
      <c r="F772" s="42">
        <f t="shared" si="41"/>
        <v>2000000</v>
      </c>
    </row>
    <row r="773" spans="1:6" ht="12.75">
      <c r="A773" s="34" t="s">
        <v>656</v>
      </c>
      <c r="B773" s="23" t="s">
        <v>508</v>
      </c>
      <c r="C773" s="60">
        <v>3300000</v>
      </c>
      <c r="D773" s="41">
        <v>3299740.65</v>
      </c>
      <c r="E773" s="41">
        <f t="shared" si="40"/>
      </c>
      <c r="F773" s="42">
        <f t="shared" si="41"/>
        <v>259.35000000009313</v>
      </c>
    </row>
    <row r="774" spans="2:8" ht="12.75">
      <c r="B774" s="29" t="s">
        <v>809</v>
      </c>
      <c r="C774" s="67">
        <f>SUM(C764:C773)</f>
        <v>142748010</v>
      </c>
      <c r="D774" s="43">
        <f>SUM(D764:D773)</f>
        <v>128875787.88000001</v>
      </c>
      <c r="E774" s="43"/>
      <c r="F774" s="44">
        <f>SUM(F764:F773)</f>
        <v>13872222.120000003</v>
      </c>
      <c r="G774" s="48">
        <v>13872222.12</v>
      </c>
      <c r="H774" s="50">
        <f>C774-D774</f>
        <v>13872222.11999999</v>
      </c>
    </row>
    <row r="775" spans="2:6" ht="7.5" customHeight="1">
      <c r="B775" s="23"/>
      <c r="C775" s="60"/>
      <c r="D775" s="41"/>
      <c r="E775" s="41"/>
      <c r="F775" s="42"/>
    </row>
    <row r="776" spans="2:6" ht="12.75">
      <c r="B776" s="28" t="s">
        <v>810</v>
      </c>
      <c r="C776" s="60"/>
      <c r="D776" s="41"/>
      <c r="E776" s="41"/>
      <c r="F776" s="42"/>
    </row>
    <row r="777" spans="1:6" ht="12.75">
      <c r="A777" s="34" t="s">
        <v>634</v>
      </c>
      <c r="B777" s="23" t="s">
        <v>508</v>
      </c>
      <c r="C777" s="60">
        <v>2000000</v>
      </c>
      <c r="D777" s="41">
        <v>1213019.38</v>
      </c>
      <c r="E777" s="41">
        <f>IF(D777&gt;C777,D777-C777,"")</f>
      </c>
      <c r="F777" s="42">
        <f>IF(C777&gt;D777,C777-D777,"")</f>
        <v>786980.6200000001</v>
      </c>
    </row>
    <row r="778" spans="1:6" ht="12.75">
      <c r="A778" s="34" t="s">
        <v>635</v>
      </c>
      <c r="B778" s="23" t="s">
        <v>229</v>
      </c>
      <c r="C778" s="60">
        <v>2000000</v>
      </c>
      <c r="D778" s="41">
        <v>1303926.95</v>
      </c>
      <c r="E778" s="41">
        <f>IF(D778&gt;C778,D778-C778,"")</f>
      </c>
      <c r="F778" s="42">
        <f>IF(C778&gt;D778,C778-D778,"")</f>
        <v>696073.05</v>
      </c>
    </row>
    <row r="779" spans="2:8" ht="12.75">
      <c r="B779" s="29" t="s">
        <v>811</v>
      </c>
      <c r="C779" s="67">
        <f>SUM(C777:C778)</f>
        <v>4000000</v>
      </c>
      <c r="D779" s="43">
        <f>SUM(D777:D778)</f>
        <v>2516946.33</v>
      </c>
      <c r="E779" s="43"/>
      <c r="F779" s="44">
        <f>SUM(F777:F778)</f>
        <v>1483053.6700000002</v>
      </c>
      <c r="G779" s="48">
        <v>1483053.67</v>
      </c>
      <c r="H779" s="50">
        <f>C779-D779</f>
        <v>1483053.67</v>
      </c>
    </row>
    <row r="780" spans="2:6" ht="7.5" customHeight="1">
      <c r="B780" s="23"/>
      <c r="C780" s="60"/>
      <c r="D780" s="41"/>
      <c r="E780" s="41"/>
      <c r="F780" s="42"/>
    </row>
    <row r="781" spans="2:6" ht="12.75">
      <c r="B781" s="28" t="s">
        <v>812</v>
      </c>
      <c r="C781" s="60"/>
      <c r="D781" s="41"/>
      <c r="E781" s="41"/>
      <c r="F781" s="42"/>
    </row>
    <row r="782" spans="1:6" ht="12.75">
      <c r="A782" s="34" t="s">
        <v>634</v>
      </c>
      <c r="B782" s="23" t="s">
        <v>230</v>
      </c>
      <c r="C782" s="60">
        <v>2000000</v>
      </c>
      <c r="D782" s="41">
        <v>783022.61</v>
      </c>
      <c r="E782" s="41">
        <f>IF(D782&gt;C782,D782-C782,"")</f>
      </c>
      <c r="F782" s="42">
        <f>IF(C782&gt;D782,C782-D782,"")</f>
        <v>1216977.3900000001</v>
      </c>
    </row>
    <row r="783" spans="1:6" ht="12.75">
      <c r="A783" s="34" t="s">
        <v>635</v>
      </c>
      <c r="B783" s="23" t="s">
        <v>231</v>
      </c>
      <c r="C783" s="60">
        <v>10000000</v>
      </c>
      <c r="D783" s="41">
        <v>4932420.82</v>
      </c>
      <c r="E783" s="41">
        <f>IF(D783&gt;C783,D783-C783,"")</f>
      </c>
      <c r="F783" s="42">
        <f>IF(C783&gt;D783,C783-D783,"")</f>
        <v>5067579.18</v>
      </c>
    </row>
    <row r="784" spans="2:8" ht="12.75">
      <c r="B784" s="29" t="s">
        <v>813</v>
      </c>
      <c r="C784" s="67">
        <f>SUM(C782:C783)</f>
        <v>12000000</v>
      </c>
      <c r="D784" s="43">
        <f>SUM(D782:D783)</f>
        <v>5715443.430000001</v>
      </c>
      <c r="E784" s="43"/>
      <c r="F784" s="44">
        <f>SUM(F782:F783)</f>
        <v>6284556.57</v>
      </c>
      <c r="G784" s="48">
        <v>6284556.57</v>
      </c>
      <c r="H784" s="50">
        <f>C784-D784</f>
        <v>6284556.569999999</v>
      </c>
    </row>
    <row r="785" spans="2:6" ht="12.75">
      <c r="B785" s="29" t="s">
        <v>814</v>
      </c>
      <c r="C785" s="64"/>
      <c r="D785" s="65"/>
      <c r="E785" s="65"/>
      <c r="F785" s="66"/>
    </row>
    <row r="786" spans="2:8" ht="12.75">
      <c r="B786" s="29" t="s">
        <v>687</v>
      </c>
      <c r="C786" s="61">
        <f>C761+C774+C779+C784</f>
        <v>702049070</v>
      </c>
      <c r="D786" s="45">
        <f>D761+D774+D779+D784</f>
        <v>677705297.67</v>
      </c>
      <c r="E786" s="45"/>
      <c r="F786" s="69">
        <f>F761+F774+F779+F784</f>
        <v>24343772.330000006</v>
      </c>
      <c r="G786" s="48">
        <v>24343772.33</v>
      </c>
      <c r="H786" s="50">
        <f>C786-D786</f>
        <v>24343772.330000043</v>
      </c>
    </row>
    <row r="787" spans="2:6" ht="12.75">
      <c r="B787" s="40"/>
      <c r="C787" s="72"/>
      <c r="D787" s="42"/>
      <c r="E787" s="42"/>
      <c r="F787" s="42"/>
    </row>
    <row r="788" spans="2:6" ht="7.5" customHeight="1">
      <c r="B788" s="40"/>
      <c r="C788" s="72"/>
      <c r="D788" s="42"/>
      <c r="E788" s="42"/>
      <c r="F788" s="42"/>
    </row>
    <row r="789" spans="2:6" ht="7.5" customHeight="1">
      <c r="B789" s="23"/>
      <c r="C789" s="60"/>
      <c r="D789" s="41"/>
      <c r="E789" s="41"/>
      <c r="F789" s="78"/>
    </row>
    <row r="790" spans="2:6" ht="12.75">
      <c r="B790" s="28" t="s">
        <v>38</v>
      </c>
      <c r="C790" s="60"/>
      <c r="D790" s="41"/>
      <c r="E790" s="41"/>
      <c r="F790" s="42"/>
    </row>
    <row r="791" spans="2:6" ht="7.5" customHeight="1">
      <c r="B791" s="23"/>
      <c r="C791" s="60"/>
      <c r="D791" s="41"/>
      <c r="E791" s="41"/>
      <c r="F791" s="42"/>
    </row>
    <row r="792" spans="2:6" ht="12.75">
      <c r="B792" s="28" t="s">
        <v>679</v>
      </c>
      <c r="C792" s="60"/>
      <c r="D792" s="41"/>
      <c r="E792" s="41"/>
      <c r="F792" s="42"/>
    </row>
    <row r="793" spans="2:6" ht="12.75">
      <c r="B793" s="28" t="s">
        <v>815</v>
      </c>
      <c r="C793" s="60"/>
      <c r="D793" s="41"/>
      <c r="E793" s="41"/>
      <c r="F793" s="42"/>
    </row>
    <row r="794" spans="2:6" ht="12.75">
      <c r="B794" s="28" t="s">
        <v>816</v>
      </c>
      <c r="C794" s="60"/>
      <c r="D794" s="41"/>
      <c r="E794" s="41"/>
      <c r="F794" s="42"/>
    </row>
    <row r="795" spans="2:6" ht="12.75">
      <c r="B795" s="23"/>
      <c r="C795" s="60"/>
      <c r="D795" s="41"/>
      <c r="E795" s="41"/>
      <c r="F795" s="42"/>
    </row>
    <row r="796" spans="2:6" ht="12.75">
      <c r="B796" s="28" t="s">
        <v>417</v>
      </c>
      <c r="C796" s="60"/>
      <c r="D796" s="41"/>
      <c r="E796" s="41"/>
      <c r="F796" s="42"/>
    </row>
    <row r="797" spans="2:6" ht="12.75">
      <c r="B797" s="28" t="s">
        <v>418</v>
      </c>
      <c r="C797" s="60"/>
      <c r="D797" s="41"/>
      <c r="E797" s="41"/>
      <c r="F797" s="42"/>
    </row>
    <row r="798" spans="1:6" ht="12.75">
      <c r="A798" s="34" t="s">
        <v>634</v>
      </c>
      <c r="B798" s="23" t="s">
        <v>232</v>
      </c>
      <c r="C798" s="60">
        <v>2000000</v>
      </c>
      <c r="D798" s="41">
        <v>422944.75</v>
      </c>
      <c r="E798" s="41">
        <f>IF(D798&gt;C798,D798-C798,"")</f>
      </c>
      <c r="F798" s="42">
        <f>IF(C798&gt;D798,C798-D798,"")</f>
        <v>1577055.25</v>
      </c>
    </row>
    <row r="799" spans="1:6" ht="12.75">
      <c r="A799" s="34" t="s">
        <v>635</v>
      </c>
      <c r="B799" s="23" t="s">
        <v>461</v>
      </c>
      <c r="C799" s="60">
        <v>10</v>
      </c>
      <c r="D799" s="41">
        <v>0</v>
      </c>
      <c r="E799" s="41">
        <f>IF(D799&gt;C799,D799-C799,"")</f>
      </c>
      <c r="F799" s="42">
        <f>IF(C799&gt;D799,C799-D799,"")</f>
        <v>10</v>
      </c>
    </row>
    <row r="800" spans="2:6" ht="12.75">
      <c r="B800" s="29" t="s">
        <v>817</v>
      </c>
      <c r="C800" s="64"/>
      <c r="D800" s="65"/>
      <c r="E800" s="65"/>
      <c r="F800" s="66"/>
    </row>
    <row r="801" spans="2:8" ht="12.75">
      <c r="B801" s="29" t="s">
        <v>816</v>
      </c>
      <c r="C801" s="61">
        <f>SUM(C798:C800)</f>
        <v>2000010</v>
      </c>
      <c r="D801" s="45">
        <f>SUM(D798:D800)</f>
        <v>422944.75</v>
      </c>
      <c r="E801" s="45"/>
      <c r="F801" s="46">
        <f>SUM(F798:F800)</f>
        <v>1577065.25</v>
      </c>
      <c r="G801" s="48">
        <v>1577065.25</v>
      </c>
      <c r="H801" s="50">
        <f>C801-D801</f>
        <v>1577065.25</v>
      </c>
    </row>
    <row r="802" spans="2:6" ht="12.75">
      <c r="B802" s="23"/>
      <c r="C802" s="60"/>
      <c r="D802" s="41"/>
      <c r="E802" s="41"/>
      <c r="F802" s="42"/>
    </row>
    <row r="803" spans="2:6" ht="12.75">
      <c r="B803" s="28" t="s">
        <v>679</v>
      </c>
      <c r="C803" s="60"/>
      <c r="D803" s="41"/>
      <c r="E803" s="41"/>
      <c r="F803" s="42"/>
    </row>
    <row r="804" spans="2:6" ht="12.75">
      <c r="B804" s="28" t="s">
        <v>419</v>
      </c>
      <c r="C804" s="60"/>
      <c r="D804" s="41"/>
      <c r="E804" s="41"/>
      <c r="F804" s="42"/>
    </row>
    <row r="805" spans="2:6" ht="12.75">
      <c r="B805" s="28" t="s">
        <v>420</v>
      </c>
      <c r="C805" s="60"/>
      <c r="D805" s="41"/>
      <c r="E805" s="41"/>
      <c r="F805" s="42"/>
    </row>
    <row r="806" spans="2:6" ht="12.75">
      <c r="B806" s="23"/>
      <c r="C806" s="60"/>
      <c r="D806" s="41"/>
      <c r="E806" s="41"/>
      <c r="F806" s="42"/>
    </row>
    <row r="807" spans="2:6" ht="12.75">
      <c r="B807" s="28" t="s">
        <v>819</v>
      </c>
      <c r="C807" s="60"/>
      <c r="D807" s="41"/>
      <c r="E807" s="41"/>
      <c r="F807" s="42"/>
    </row>
    <row r="808" spans="1:6" ht="12.75">
      <c r="A808" s="34" t="s">
        <v>634</v>
      </c>
      <c r="B808" s="23" t="s">
        <v>233</v>
      </c>
      <c r="C808" s="60">
        <v>2440000</v>
      </c>
      <c r="D808" s="41">
        <v>0</v>
      </c>
      <c r="E808" s="41">
        <f>IF(D808&gt;C808,D808-C808,"")</f>
      </c>
      <c r="F808" s="42">
        <f>IF(C808&gt;D808,C808-D808,"")</f>
        <v>2440000</v>
      </c>
    </row>
    <row r="809" spans="1:6" ht="12.75">
      <c r="A809" s="34" t="s">
        <v>635</v>
      </c>
      <c r="B809" s="23" t="s">
        <v>234</v>
      </c>
      <c r="C809" s="60">
        <v>1000000</v>
      </c>
      <c r="D809" s="41">
        <v>0</v>
      </c>
      <c r="E809" s="41">
        <f>IF(D809&gt;C809,D809-C809,"")</f>
      </c>
      <c r="F809" s="42">
        <f>IF(C809&gt;D809,C809-D809,"")</f>
        <v>1000000</v>
      </c>
    </row>
    <row r="810" spans="1:6" ht="12.75">
      <c r="A810" s="34" t="s">
        <v>636</v>
      </c>
      <c r="B810" s="23" t="s">
        <v>499</v>
      </c>
      <c r="C810" s="60">
        <v>2560000</v>
      </c>
      <c r="D810" s="41">
        <v>2241355.71</v>
      </c>
      <c r="E810" s="41">
        <f>IF(D810&gt;C810,D810-C810,"")</f>
      </c>
      <c r="F810" s="42">
        <f>IF(C810&gt;D810,C810-D810,"")</f>
        <v>318644.29000000004</v>
      </c>
    </row>
    <row r="811" spans="2:6" ht="12.75">
      <c r="B811" s="29" t="s">
        <v>820</v>
      </c>
      <c r="C811" s="64"/>
      <c r="D811" s="65"/>
      <c r="E811" s="65"/>
      <c r="F811" s="66"/>
    </row>
    <row r="812" spans="2:8" ht="12.75">
      <c r="B812" s="29" t="s">
        <v>818</v>
      </c>
      <c r="C812" s="61">
        <f>SUM(C808:C811)</f>
        <v>6000000</v>
      </c>
      <c r="D812" s="45">
        <f>SUM(D808:D811)</f>
        <v>2241355.71</v>
      </c>
      <c r="E812" s="45"/>
      <c r="F812" s="46">
        <f>SUM(F808:F811)</f>
        <v>3758644.29</v>
      </c>
      <c r="G812" s="48">
        <v>3758644.29</v>
      </c>
      <c r="H812" s="50">
        <f>C812-D812</f>
        <v>3758644.29</v>
      </c>
    </row>
    <row r="813" spans="2:6" ht="12.75">
      <c r="B813" s="23"/>
      <c r="C813" s="60"/>
      <c r="D813" s="41"/>
      <c r="E813" s="41"/>
      <c r="F813" s="42"/>
    </row>
    <row r="814" spans="2:6" ht="12.75">
      <c r="B814" s="28" t="s">
        <v>689</v>
      </c>
      <c r="C814" s="60"/>
      <c r="D814" s="41"/>
      <c r="E814" s="41"/>
      <c r="F814" s="42"/>
    </row>
    <row r="815" spans="2:6" ht="12.75">
      <c r="B815" s="28" t="s">
        <v>421</v>
      </c>
      <c r="C815" s="60"/>
      <c r="D815" s="41"/>
      <c r="E815" s="41"/>
      <c r="F815" s="42"/>
    </row>
    <row r="816" spans="2:6" ht="12.75">
      <c r="B816" s="28" t="s">
        <v>821</v>
      </c>
      <c r="C816" s="60"/>
      <c r="D816" s="41"/>
      <c r="E816" s="41"/>
      <c r="F816" s="42"/>
    </row>
    <row r="817" spans="2:6" ht="12.75">
      <c r="B817" s="23"/>
      <c r="C817" s="60"/>
      <c r="D817" s="41"/>
      <c r="E817" s="41"/>
      <c r="F817" s="42"/>
    </row>
    <row r="818" spans="2:6" ht="12.75">
      <c r="B818" s="28" t="s">
        <v>822</v>
      </c>
      <c r="C818" s="60"/>
      <c r="D818" s="41"/>
      <c r="E818" s="41"/>
      <c r="F818" s="42"/>
    </row>
    <row r="819" spans="2:6" ht="12.75">
      <c r="B819" s="28" t="s">
        <v>422</v>
      </c>
      <c r="C819" s="60"/>
      <c r="D819" s="41"/>
      <c r="E819" s="41"/>
      <c r="F819" s="42"/>
    </row>
    <row r="820" spans="1:6" ht="12.75">
      <c r="A820" s="34" t="s">
        <v>634</v>
      </c>
      <c r="B820" s="23" t="s">
        <v>235</v>
      </c>
      <c r="C820" s="60">
        <v>2055000</v>
      </c>
      <c r="D820" s="41">
        <v>1840324.15</v>
      </c>
      <c r="E820" s="41">
        <f aca="true" t="shared" si="42" ref="E820:E826">IF(D820&gt;C820,D820-C820,"")</f>
      </c>
      <c r="F820" s="42">
        <f aca="true" t="shared" si="43" ref="F820:F826">IF(C820&gt;D820,C820-D820,"")</f>
        <v>214675.8500000001</v>
      </c>
    </row>
    <row r="821" spans="1:6" ht="12.75">
      <c r="A821" s="34" t="s">
        <v>635</v>
      </c>
      <c r="B821" s="23" t="s">
        <v>499</v>
      </c>
      <c r="C821" s="60">
        <v>1300000</v>
      </c>
      <c r="D821" s="41">
        <v>1242749.99</v>
      </c>
      <c r="E821" s="41">
        <f t="shared" si="42"/>
      </c>
      <c r="F821" s="42">
        <f t="shared" si="43"/>
        <v>57250.01000000001</v>
      </c>
    </row>
    <row r="822" spans="1:6" ht="12.75">
      <c r="A822" s="34" t="s">
        <v>636</v>
      </c>
      <c r="B822" s="23" t="s">
        <v>236</v>
      </c>
      <c r="C822" s="60">
        <v>9000000</v>
      </c>
      <c r="D822" s="41">
        <v>8717249.97</v>
      </c>
      <c r="E822" s="41">
        <f t="shared" si="42"/>
      </c>
      <c r="F822" s="42">
        <f t="shared" si="43"/>
        <v>282750.02999999933</v>
      </c>
    </row>
    <row r="823" spans="1:6" ht="12.75">
      <c r="A823" s="34" t="s">
        <v>637</v>
      </c>
      <c r="B823" s="23" t="s">
        <v>237</v>
      </c>
      <c r="C823" s="60">
        <v>4945000</v>
      </c>
      <c r="D823" s="41">
        <v>4944258.15</v>
      </c>
      <c r="E823" s="41">
        <f t="shared" si="42"/>
      </c>
      <c r="F823" s="42">
        <f t="shared" si="43"/>
        <v>741.8499999996275</v>
      </c>
    </row>
    <row r="824" spans="1:6" ht="12.75">
      <c r="A824" s="34" t="s">
        <v>652</v>
      </c>
      <c r="B824" s="23" t="s">
        <v>238</v>
      </c>
      <c r="C824" s="60">
        <v>100000</v>
      </c>
      <c r="D824" s="41">
        <v>0</v>
      </c>
      <c r="E824" s="41">
        <f t="shared" si="42"/>
      </c>
      <c r="F824" s="42">
        <f t="shared" si="43"/>
        <v>100000</v>
      </c>
    </row>
    <row r="825" spans="1:6" ht="12.75">
      <c r="A825" s="34" t="s">
        <v>653</v>
      </c>
      <c r="B825" s="23" t="s">
        <v>239</v>
      </c>
      <c r="C825" s="60"/>
      <c r="D825" s="41"/>
      <c r="E825" s="41">
        <f t="shared" si="42"/>
      </c>
      <c r="F825" s="42">
        <f t="shared" si="43"/>
      </c>
    </row>
    <row r="826" spans="2:6" ht="12.75">
      <c r="B826" s="23" t="s">
        <v>240</v>
      </c>
      <c r="C826" s="60">
        <v>7800000</v>
      </c>
      <c r="D826" s="41">
        <v>7762414.74</v>
      </c>
      <c r="E826" s="41">
        <f t="shared" si="42"/>
      </c>
      <c r="F826" s="42">
        <f t="shared" si="43"/>
        <v>37585.25999999978</v>
      </c>
    </row>
    <row r="827" spans="2:6" ht="12.75">
      <c r="B827" s="29" t="s">
        <v>823</v>
      </c>
      <c r="C827" s="64"/>
      <c r="D827" s="65"/>
      <c r="E827" s="65"/>
      <c r="F827" s="66"/>
    </row>
    <row r="828" spans="2:8" ht="12.75">
      <c r="B828" s="29" t="s">
        <v>821</v>
      </c>
      <c r="C828" s="61">
        <f>SUM(C820:C826)</f>
        <v>25200000</v>
      </c>
      <c r="D828" s="45">
        <f>SUM(D820:D826)</f>
        <v>24506997</v>
      </c>
      <c r="E828" s="45"/>
      <c r="F828" s="46">
        <f>SUM(F820:F827)</f>
        <v>693002.9999999988</v>
      </c>
      <c r="G828" s="48">
        <v>693003</v>
      </c>
      <c r="H828" s="50">
        <f>C828-D828</f>
        <v>693003</v>
      </c>
    </row>
    <row r="829" spans="2:6" ht="12.75">
      <c r="B829" s="23"/>
      <c r="C829" s="60"/>
      <c r="D829" s="41"/>
      <c r="E829" s="41"/>
      <c r="F829" s="42"/>
    </row>
    <row r="830" spans="2:6" ht="12.75">
      <c r="B830" s="28" t="s">
        <v>679</v>
      </c>
      <c r="C830" s="60"/>
      <c r="D830" s="41"/>
      <c r="E830" s="41"/>
      <c r="F830" s="42"/>
    </row>
    <row r="831" spans="2:6" ht="12.75">
      <c r="B831" s="28" t="s">
        <v>824</v>
      </c>
      <c r="C831" s="60"/>
      <c r="D831" s="41"/>
      <c r="E831" s="41"/>
      <c r="F831" s="42"/>
    </row>
    <row r="832" spans="2:6" ht="12.75">
      <c r="B832" s="28" t="s">
        <v>825</v>
      </c>
      <c r="C832" s="60"/>
      <c r="D832" s="41"/>
      <c r="E832" s="41"/>
      <c r="F832" s="42"/>
    </row>
    <row r="833" spans="2:6" ht="12.75">
      <c r="B833" s="23"/>
      <c r="C833" s="60"/>
      <c r="D833" s="41"/>
      <c r="E833" s="41"/>
      <c r="F833" s="42"/>
    </row>
    <row r="834" spans="2:6" ht="12.75">
      <c r="B834" s="28" t="s">
        <v>826</v>
      </c>
      <c r="C834" s="60"/>
      <c r="D834" s="41"/>
      <c r="E834" s="41"/>
      <c r="F834" s="42"/>
    </row>
    <row r="835" spans="1:6" ht="12.75">
      <c r="A835" s="34" t="s">
        <v>634</v>
      </c>
      <c r="B835" s="23" t="s">
        <v>241</v>
      </c>
      <c r="C835" s="60">
        <v>11903000</v>
      </c>
      <c r="D835" s="41">
        <v>3553617.41</v>
      </c>
      <c r="E835" s="41">
        <f>IF(D835&gt;C835,D835-C835,"")</f>
      </c>
      <c r="F835" s="42">
        <f>IF(C835&gt;D835,C835-D835,"")</f>
        <v>8349382.59</v>
      </c>
    </row>
    <row r="836" spans="1:6" ht="12.75">
      <c r="A836" s="34" t="s">
        <v>635</v>
      </c>
      <c r="B836" s="23" t="s">
        <v>499</v>
      </c>
      <c r="C836" s="60">
        <v>10097000</v>
      </c>
      <c r="D836" s="41">
        <v>6947080.38</v>
      </c>
      <c r="E836" s="41">
        <f>IF(D836&gt;C836,D836-C836,"")</f>
      </c>
      <c r="F836" s="42">
        <f>IF(C836&gt;D836,C836-D836,"")</f>
        <v>3149919.62</v>
      </c>
    </row>
    <row r="837" spans="2:8" ht="12.75">
      <c r="B837" s="29" t="s">
        <v>827</v>
      </c>
      <c r="C837" s="67">
        <f>SUM(C835:C836)</f>
        <v>22000000</v>
      </c>
      <c r="D837" s="43">
        <f>SUM(D835:D836)</f>
        <v>10500697.79</v>
      </c>
      <c r="E837" s="43"/>
      <c r="F837" s="44">
        <f>SUM(F835:F836)</f>
        <v>11499302.21</v>
      </c>
      <c r="G837" s="48">
        <v>11499302.21</v>
      </c>
      <c r="H837" s="50">
        <f>C837-D837</f>
        <v>11499302.21</v>
      </c>
    </row>
    <row r="838" spans="2:6" ht="12.75">
      <c r="B838" s="23"/>
      <c r="C838" s="60"/>
      <c r="D838" s="41"/>
      <c r="E838" s="41"/>
      <c r="F838" s="42"/>
    </row>
    <row r="839" spans="2:6" ht="12.75">
      <c r="B839" s="28" t="s">
        <v>828</v>
      </c>
      <c r="C839" s="60"/>
      <c r="D839" s="41"/>
      <c r="E839" s="41"/>
      <c r="F839" s="42"/>
    </row>
    <row r="840" spans="1:6" ht="12.75">
      <c r="A840" s="34" t="s">
        <v>634</v>
      </c>
      <c r="B840" s="23" t="s">
        <v>242</v>
      </c>
      <c r="C840" s="60">
        <v>10</v>
      </c>
      <c r="D840" s="41">
        <v>0</v>
      </c>
      <c r="E840" s="41"/>
      <c r="F840" s="42">
        <v>10</v>
      </c>
    </row>
    <row r="841" spans="2:6" ht="12.75">
      <c r="B841" s="29" t="s">
        <v>829</v>
      </c>
      <c r="C841" s="67">
        <f>SUM(C840)</f>
        <v>10</v>
      </c>
      <c r="D841" s="43">
        <f>SUM(D840)</f>
        <v>0</v>
      </c>
      <c r="E841" s="43"/>
      <c r="F841" s="44">
        <f>SUM(F840)</f>
        <v>10</v>
      </c>
    </row>
    <row r="842" spans="2:6" ht="12.75">
      <c r="B842" s="29" t="s">
        <v>830</v>
      </c>
      <c r="C842" s="64"/>
      <c r="D842" s="65"/>
      <c r="E842" s="65"/>
      <c r="F842" s="66"/>
    </row>
    <row r="843" spans="2:8" ht="12.75">
      <c r="B843" s="29" t="s">
        <v>825</v>
      </c>
      <c r="C843" s="61">
        <f>C837+C841</f>
        <v>22000010</v>
      </c>
      <c r="D843" s="45">
        <f>D837+D841</f>
        <v>10500697.79</v>
      </c>
      <c r="E843" s="45"/>
      <c r="F843" s="46">
        <f>F837+F841</f>
        <v>11499312.21</v>
      </c>
      <c r="G843" s="48">
        <v>11499312.21</v>
      </c>
      <c r="H843" s="50">
        <f>C843-D843</f>
        <v>11499312.21</v>
      </c>
    </row>
    <row r="844" spans="2:6" ht="12.75">
      <c r="B844" s="40"/>
      <c r="C844" s="72"/>
      <c r="D844" s="42"/>
      <c r="E844" s="42"/>
      <c r="F844" s="42"/>
    </row>
    <row r="845" spans="2:6" ht="7.5" customHeight="1">
      <c r="B845" s="23"/>
      <c r="C845" s="60"/>
      <c r="D845" s="41"/>
      <c r="E845" s="41"/>
      <c r="F845" s="42"/>
    </row>
    <row r="846" spans="2:6" ht="12.75">
      <c r="B846" s="28" t="s">
        <v>38</v>
      </c>
      <c r="C846" s="60"/>
      <c r="D846" s="41"/>
      <c r="E846" s="41"/>
      <c r="F846" s="42"/>
    </row>
    <row r="847" spans="2:6" ht="12.75">
      <c r="B847" s="23"/>
      <c r="C847" s="60"/>
      <c r="D847" s="41"/>
      <c r="E847" s="41"/>
      <c r="F847" s="42"/>
    </row>
    <row r="848" spans="2:6" ht="12.75">
      <c r="B848" s="28" t="s">
        <v>679</v>
      </c>
      <c r="C848" s="60"/>
      <c r="D848" s="41"/>
      <c r="E848" s="41"/>
      <c r="F848" s="42"/>
    </row>
    <row r="849" spans="2:6" ht="12.75">
      <c r="B849" s="28" t="s">
        <v>831</v>
      </c>
      <c r="C849" s="60"/>
      <c r="D849" s="41"/>
      <c r="E849" s="41"/>
      <c r="F849" s="42"/>
    </row>
    <row r="850" spans="2:6" ht="12.75">
      <c r="B850" s="28" t="s">
        <v>832</v>
      </c>
      <c r="C850" s="60"/>
      <c r="D850" s="41"/>
      <c r="E850" s="41"/>
      <c r="F850" s="42"/>
    </row>
    <row r="851" spans="2:6" ht="7.5" customHeight="1">
      <c r="B851" s="23"/>
      <c r="C851" s="60"/>
      <c r="D851" s="41"/>
      <c r="E851" s="41"/>
      <c r="F851" s="42"/>
    </row>
    <row r="852" spans="2:6" ht="12.75">
      <c r="B852" s="28" t="s">
        <v>833</v>
      </c>
      <c r="C852" s="60"/>
      <c r="D852" s="41"/>
      <c r="E852" s="41"/>
      <c r="F852" s="42"/>
    </row>
    <row r="853" spans="1:6" ht="12.75">
      <c r="A853" s="34" t="s">
        <v>634</v>
      </c>
      <c r="B853" s="23" t="s">
        <v>243</v>
      </c>
      <c r="C853" s="60">
        <v>10</v>
      </c>
      <c r="D853" s="41">
        <v>0</v>
      </c>
      <c r="E853" s="41">
        <f aca="true" t="shared" si="44" ref="E853:E868">IF(D853&gt;C853,D853-C853,"")</f>
      </c>
      <c r="F853" s="42">
        <f aca="true" t="shared" si="45" ref="F853:F868">IF(C853&gt;D853,C853-D853,"")</f>
        <v>10</v>
      </c>
    </row>
    <row r="854" spans="1:6" ht="12.75">
      <c r="A854" s="34" t="s">
        <v>635</v>
      </c>
      <c r="B854" s="23" t="s">
        <v>244</v>
      </c>
      <c r="C854" s="60">
        <v>500000</v>
      </c>
      <c r="D854" s="41">
        <v>425332.9</v>
      </c>
      <c r="E854" s="41">
        <f t="shared" si="44"/>
      </c>
      <c r="F854" s="42">
        <f t="shared" si="45"/>
        <v>74667.09999999998</v>
      </c>
    </row>
    <row r="855" spans="1:6" ht="12.75">
      <c r="A855" s="34" t="s">
        <v>636</v>
      </c>
      <c r="B855" s="23" t="s">
        <v>245</v>
      </c>
      <c r="C855" s="60">
        <v>34900000</v>
      </c>
      <c r="D855" s="41">
        <v>34888931.46</v>
      </c>
      <c r="E855" s="41">
        <f t="shared" si="44"/>
      </c>
      <c r="F855" s="42">
        <f t="shared" si="45"/>
        <v>11068.539999999106</v>
      </c>
    </row>
    <row r="856" spans="1:6" ht="12.75">
      <c r="A856" s="34" t="s">
        <v>637</v>
      </c>
      <c r="B856" s="23" t="s">
        <v>246</v>
      </c>
      <c r="C856" s="60"/>
      <c r="D856" s="41"/>
      <c r="E856" s="41"/>
      <c r="F856" s="42"/>
    </row>
    <row r="857" spans="1:6" ht="12.75">
      <c r="A857" s="34"/>
      <c r="B857" s="23" t="s">
        <v>75</v>
      </c>
      <c r="C857" s="60">
        <v>6000000</v>
      </c>
      <c r="D857" s="41">
        <v>6000000</v>
      </c>
      <c r="E857" s="41">
        <f>IF(D857&gt;C857,D857-C857,"")</f>
      </c>
      <c r="F857" s="42">
        <f>IF(C857&gt;D857,C857-D857,"")</f>
      </c>
    </row>
    <row r="858" spans="1:6" ht="12.75">
      <c r="A858" s="34" t="s">
        <v>652</v>
      </c>
      <c r="B858" s="23" t="s">
        <v>247</v>
      </c>
      <c r="C858" s="60">
        <v>4000000</v>
      </c>
      <c r="D858" s="41">
        <v>3748775.63</v>
      </c>
      <c r="E858" s="41">
        <f t="shared" si="44"/>
      </c>
      <c r="F858" s="42">
        <f t="shared" si="45"/>
        <v>251224.3700000001</v>
      </c>
    </row>
    <row r="859" spans="1:6" ht="12.75">
      <c r="A859" s="34" t="s">
        <v>653</v>
      </c>
      <c r="B859" s="23" t="s">
        <v>466</v>
      </c>
      <c r="C859" s="60">
        <v>20000000</v>
      </c>
      <c r="D859" s="41">
        <v>19299614.18</v>
      </c>
      <c r="E859" s="41">
        <f t="shared" si="44"/>
      </c>
      <c r="F859" s="42">
        <f t="shared" si="45"/>
        <v>700385.8200000003</v>
      </c>
    </row>
    <row r="860" spans="1:6" ht="12.75">
      <c r="A860" s="34" t="s">
        <v>654</v>
      </c>
      <c r="B860" s="23" t="s">
        <v>465</v>
      </c>
      <c r="C860" s="60">
        <v>5300000</v>
      </c>
      <c r="D860" s="41">
        <v>5205212.58</v>
      </c>
      <c r="E860" s="41">
        <f t="shared" si="44"/>
      </c>
      <c r="F860" s="42">
        <f t="shared" si="45"/>
        <v>94787.41999999993</v>
      </c>
    </row>
    <row r="861" spans="1:6" ht="12.75">
      <c r="A861" s="34" t="s">
        <v>655</v>
      </c>
      <c r="B861" s="23" t="s">
        <v>248</v>
      </c>
      <c r="C861" s="60">
        <v>1000000</v>
      </c>
      <c r="D861" s="41">
        <v>1000000</v>
      </c>
      <c r="E861" s="41">
        <f t="shared" si="44"/>
      </c>
      <c r="F861" s="42">
        <f t="shared" si="45"/>
      </c>
    </row>
    <row r="862" spans="1:6" ht="12.75">
      <c r="A862" s="34" t="s">
        <v>656</v>
      </c>
      <c r="B862" s="23" t="s">
        <v>249</v>
      </c>
      <c r="C862" s="60">
        <v>500000</v>
      </c>
      <c r="D862" s="41">
        <v>500000</v>
      </c>
      <c r="E862" s="41">
        <f t="shared" si="44"/>
      </c>
      <c r="F862" s="42">
        <f t="shared" si="45"/>
      </c>
    </row>
    <row r="863" spans="1:6" ht="12.75">
      <c r="A863" s="34" t="s">
        <v>657</v>
      </c>
      <c r="B863" s="23" t="s">
        <v>250</v>
      </c>
      <c r="C863" s="60">
        <v>2000000</v>
      </c>
      <c r="D863" s="41">
        <v>1450000</v>
      </c>
      <c r="E863" s="41">
        <f t="shared" si="44"/>
      </c>
      <c r="F863" s="42">
        <f t="shared" si="45"/>
        <v>550000</v>
      </c>
    </row>
    <row r="864" spans="1:6" ht="12.75">
      <c r="A864" s="34" t="s">
        <v>658</v>
      </c>
      <c r="B864" s="23" t="s">
        <v>251</v>
      </c>
      <c r="C864" s="60">
        <v>13000000</v>
      </c>
      <c r="D864" s="41">
        <v>6620189.41</v>
      </c>
      <c r="E864" s="41">
        <f t="shared" si="44"/>
      </c>
      <c r="F864" s="42">
        <f t="shared" si="45"/>
        <v>6379810.59</v>
      </c>
    </row>
    <row r="865" spans="1:6" ht="12.75">
      <c r="A865" s="34" t="s">
        <v>659</v>
      </c>
      <c r="B865" s="23" t="s">
        <v>252</v>
      </c>
      <c r="C865" s="60">
        <v>10</v>
      </c>
      <c r="D865" s="41">
        <v>0</v>
      </c>
      <c r="E865" s="41">
        <f t="shared" si="44"/>
      </c>
      <c r="F865" s="42">
        <f t="shared" si="45"/>
        <v>10</v>
      </c>
    </row>
    <row r="866" spans="1:6" ht="12.75">
      <c r="A866" s="34" t="s">
        <v>660</v>
      </c>
      <c r="B866" s="23" t="s">
        <v>253</v>
      </c>
      <c r="C866" s="60">
        <v>5000000</v>
      </c>
      <c r="D866" s="41">
        <v>2764313.03</v>
      </c>
      <c r="E866" s="41">
        <f t="shared" si="44"/>
      </c>
      <c r="F866" s="42">
        <f t="shared" si="45"/>
        <v>2235686.97</v>
      </c>
    </row>
    <row r="867" spans="1:6" ht="12.75">
      <c r="A867" s="34" t="s">
        <v>661</v>
      </c>
      <c r="B867" s="23" t="s">
        <v>254</v>
      </c>
      <c r="C867" s="60"/>
      <c r="D867" s="41"/>
      <c r="E867" s="41">
        <f t="shared" si="44"/>
      </c>
      <c r="F867" s="42">
        <f t="shared" si="45"/>
      </c>
    </row>
    <row r="868" spans="1:6" ht="12.75">
      <c r="A868" s="34"/>
      <c r="B868" s="23" t="s">
        <v>255</v>
      </c>
      <c r="C868" s="60">
        <v>21310000</v>
      </c>
      <c r="D868" s="41">
        <v>9575371.44</v>
      </c>
      <c r="E868" s="41">
        <f t="shared" si="44"/>
      </c>
      <c r="F868" s="42">
        <f t="shared" si="45"/>
        <v>11734628.56</v>
      </c>
    </row>
    <row r="869" spans="2:8" ht="12.75">
      <c r="B869" s="29" t="s">
        <v>725</v>
      </c>
      <c r="C869" s="67">
        <f>SUM(C853:C868)</f>
        <v>113510020</v>
      </c>
      <c r="D869" s="43">
        <f>SUM(D853:D868)</f>
        <v>91477740.63</v>
      </c>
      <c r="E869" s="43"/>
      <c r="F869" s="44">
        <f>SUM(F853:F868)</f>
        <v>22032279.37</v>
      </c>
      <c r="G869" s="48">
        <v>22032279.37</v>
      </c>
      <c r="H869" s="50">
        <f>C869-D869</f>
        <v>22032279.370000005</v>
      </c>
    </row>
    <row r="870" spans="2:6" ht="12.75">
      <c r="B870" s="23"/>
      <c r="C870" s="60"/>
      <c r="D870" s="41"/>
      <c r="E870" s="41"/>
      <c r="F870" s="42"/>
    </row>
    <row r="871" spans="2:6" ht="12.75">
      <c r="B871" s="28" t="s">
        <v>834</v>
      </c>
      <c r="C871" s="60"/>
      <c r="D871" s="41"/>
      <c r="E871" s="41"/>
      <c r="F871" s="42"/>
    </row>
    <row r="872" spans="1:6" ht="12.75">
      <c r="A872" s="34" t="s">
        <v>634</v>
      </c>
      <c r="B872" s="23" t="s">
        <v>257</v>
      </c>
      <c r="C872" s="60"/>
      <c r="D872" s="41"/>
      <c r="E872" s="41"/>
      <c r="F872" s="42"/>
    </row>
    <row r="873" spans="1:6" ht="12.75">
      <c r="A873" s="34"/>
      <c r="B873" s="23" t="s">
        <v>258</v>
      </c>
      <c r="C873" s="60">
        <v>7000000</v>
      </c>
      <c r="D873" s="41">
        <v>3860830.67</v>
      </c>
      <c r="E873" s="41">
        <f>IF(D873&gt;C873,D873-C873,"")</f>
      </c>
      <c r="F873" s="42">
        <f>IF(C873&gt;D873,C873-D873,"")</f>
        <v>3139169.33</v>
      </c>
    </row>
    <row r="874" spans="1:6" ht="12.75">
      <c r="A874" s="34" t="s">
        <v>635</v>
      </c>
      <c r="B874" s="23" t="s">
        <v>256</v>
      </c>
      <c r="C874" s="60">
        <v>2000000</v>
      </c>
      <c r="D874" s="41">
        <v>1986973.55</v>
      </c>
      <c r="E874" s="41">
        <f>IF(D874&gt;C874,D874-C874,"")</f>
      </c>
      <c r="F874" s="42">
        <f>IF(C874&gt;D874,C874-D874,"")</f>
        <v>13026.449999999953</v>
      </c>
    </row>
    <row r="875" spans="2:8" ht="12.75">
      <c r="B875" s="29" t="s">
        <v>835</v>
      </c>
      <c r="C875" s="67">
        <f>SUM(C873:C874)</f>
        <v>9000000</v>
      </c>
      <c r="D875" s="43">
        <f>SUM(D873:D874)</f>
        <v>5847804.22</v>
      </c>
      <c r="E875" s="43"/>
      <c r="F875" s="44">
        <f>SUM(F873:F874)</f>
        <v>3152195.7800000003</v>
      </c>
      <c r="G875" s="48">
        <v>3152195.78</v>
      </c>
      <c r="H875" s="4">
        <f>C875-D875</f>
        <v>3152195.7800000003</v>
      </c>
    </row>
    <row r="876" spans="2:6" ht="12.75">
      <c r="B876" s="23"/>
      <c r="C876" s="60"/>
      <c r="D876" s="41"/>
      <c r="E876" s="41"/>
      <c r="F876" s="42"/>
    </row>
    <row r="877" spans="2:6" ht="12.75">
      <c r="B877" s="28" t="s">
        <v>0</v>
      </c>
      <c r="C877" s="60"/>
      <c r="D877" s="41"/>
      <c r="E877" s="41"/>
      <c r="F877" s="42"/>
    </row>
    <row r="878" spans="1:6" ht="12.75">
      <c r="A878" s="34" t="s">
        <v>634</v>
      </c>
      <c r="B878" s="23" t="s">
        <v>259</v>
      </c>
      <c r="C878" s="60">
        <v>27586000</v>
      </c>
      <c r="D878" s="41">
        <v>27490500.19</v>
      </c>
      <c r="E878" s="41">
        <f>IF(D878&gt;C878,D878-C878,"")</f>
      </c>
      <c r="F878" s="42">
        <f>IF(C878&gt;D878,C878-D878,"")</f>
        <v>95499.80999999866</v>
      </c>
    </row>
    <row r="879" spans="1:6" ht="12.75">
      <c r="A879" s="34" t="s">
        <v>635</v>
      </c>
      <c r="B879" s="23" t="s">
        <v>145</v>
      </c>
      <c r="C879" s="60">
        <v>17000000</v>
      </c>
      <c r="D879" s="41">
        <v>16920228.6</v>
      </c>
      <c r="E879" s="41">
        <f>IF(D879&gt;C879,D879-C879,"")</f>
      </c>
      <c r="F879" s="42">
        <f>IF(C879&gt;D879,C879-D879,"")</f>
        <v>79771.39999999851</v>
      </c>
    </row>
    <row r="880" spans="2:8" ht="12.75">
      <c r="B880" s="29" t="s">
        <v>1</v>
      </c>
      <c r="C880" s="67">
        <f>SUM(C878:C879)</f>
        <v>44586000</v>
      </c>
      <c r="D880" s="43">
        <f>SUM(D878:D879)</f>
        <v>44410728.79000001</v>
      </c>
      <c r="E880" s="43"/>
      <c r="F880" s="44">
        <f>SUM(F878:F879)</f>
        <v>175271.20999999717</v>
      </c>
      <c r="G880" s="48">
        <v>175271.21</v>
      </c>
      <c r="H880" s="4">
        <f>C880-D880</f>
        <v>175271.20999999344</v>
      </c>
    </row>
    <row r="881" spans="2:6" ht="12.75">
      <c r="B881" s="23"/>
      <c r="C881" s="60"/>
      <c r="D881" s="41"/>
      <c r="E881" s="41"/>
      <c r="F881" s="42"/>
    </row>
    <row r="882" spans="2:6" ht="12.75">
      <c r="B882" s="28" t="s">
        <v>2</v>
      </c>
      <c r="C882" s="60"/>
      <c r="D882" s="41"/>
      <c r="E882" s="41"/>
      <c r="F882" s="42"/>
    </row>
    <row r="883" spans="1:6" ht="12.75">
      <c r="A883" s="34" t="s">
        <v>634</v>
      </c>
      <c r="B883" s="23" t="s">
        <v>260</v>
      </c>
      <c r="C883" s="60"/>
      <c r="D883" s="41"/>
      <c r="E883" s="41"/>
      <c r="F883" s="42"/>
    </row>
    <row r="884" spans="1:6" ht="12.75">
      <c r="A884" s="34"/>
      <c r="B884" s="23" t="s">
        <v>261</v>
      </c>
      <c r="C884" s="60">
        <v>398180000</v>
      </c>
      <c r="D884" s="41">
        <v>398155385.93</v>
      </c>
      <c r="E884" s="41">
        <f>IF(D884&gt;C884,D884-C884,"")</f>
      </c>
      <c r="F884" s="42">
        <f>IF(C884&gt;D884,C884-D884,"")</f>
        <v>24614.069999992847</v>
      </c>
    </row>
    <row r="885" spans="1:6" ht="12.75">
      <c r="A885" s="34" t="s">
        <v>635</v>
      </c>
      <c r="B885" s="23" t="s">
        <v>262</v>
      </c>
      <c r="C885" s="60">
        <v>30000000</v>
      </c>
      <c r="D885" s="41">
        <v>19856908.18</v>
      </c>
      <c r="E885" s="41">
        <f>IF(D885&gt;C885,D885-C885,"")</f>
      </c>
      <c r="F885" s="42">
        <f>IF(C885&gt;D885,C885-D885,"")</f>
        <v>10143091.82</v>
      </c>
    </row>
    <row r="886" spans="1:6" ht="12.75">
      <c r="A886" s="34" t="s">
        <v>636</v>
      </c>
      <c r="B886" s="23" t="s">
        <v>145</v>
      </c>
      <c r="C886" s="60">
        <v>48000000</v>
      </c>
      <c r="D886" s="41">
        <v>47877197.12</v>
      </c>
      <c r="E886" s="41">
        <f>IF(D886&gt;C886,D886-C886,"")</f>
      </c>
      <c r="F886" s="42">
        <f>IF(C886&gt;D886,C886-D886,"")</f>
        <v>122802.88000000268</v>
      </c>
    </row>
    <row r="887" spans="1:6" ht="12.75">
      <c r="A887" s="34" t="s">
        <v>637</v>
      </c>
      <c r="B887" s="23" t="s">
        <v>263</v>
      </c>
      <c r="C887" s="60">
        <v>10</v>
      </c>
      <c r="D887" s="41">
        <v>0</v>
      </c>
      <c r="E887" s="41">
        <f>IF(D887&gt;C887,D887-C887,"")</f>
      </c>
      <c r="F887" s="42">
        <f>IF(C887&gt;D887,C887-D887,"")</f>
        <v>10</v>
      </c>
    </row>
    <row r="888" spans="2:8" ht="12.75">
      <c r="B888" s="29" t="s">
        <v>76</v>
      </c>
      <c r="C888" s="67">
        <f>SUM(C884:C887)</f>
        <v>476180010</v>
      </c>
      <c r="D888" s="43">
        <f>SUM(D884:D887)</f>
        <v>465889491.23</v>
      </c>
      <c r="E888" s="43"/>
      <c r="F888" s="44">
        <f>SUM(F884:F887)</f>
        <v>10290518.769999996</v>
      </c>
      <c r="G888" s="48">
        <v>10290518.77</v>
      </c>
      <c r="H888" s="50">
        <f>C888-D888</f>
        <v>10290518.76999998</v>
      </c>
    </row>
    <row r="889" spans="2:6" ht="12.75">
      <c r="B889" s="23"/>
      <c r="C889" s="60"/>
      <c r="D889" s="41"/>
      <c r="E889" s="41"/>
      <c r="F889" s="42"/>
    </row>
    <row r="890" spans="2:6" ht="12.75">
      <c r="B890" s="28" t="s">
        <v>3</v>
      </c>
      <c r="C890" s="60"/>
      <c r="D890" s="41"/>
      <c r="E890" s="41"/>
      <c r="F890" s="42"/>
    </row>
    <row r="891" spans="1:8" ht="12.75">
      <c r="A891" s="34" t="s">
        <v>634</v>
      </c>
      <c r="B891" s="23" t="s">
        <v>264</v>
      </c>
      <c r="C891" s="60">
        <v>82500000</v>
      </c>
      <c r="D891" s="41">
        <v>79301716.89</v>
      </c>
      <c r="E891" s="41">
        <f>IF(D891&gt;C891,D891-C891,"")</f>
      </c>
      <c r="F891" s="42">
        <f>IF(C891&gt;D891,C891-D891,"")</f>
        <v>3198283.1099999994</v>
      </c>
      <c r="H891" s="50">
        <f>C891-D891</f>
        <v>3198283.1099999994</v>
      </c>
    </row>
    <row r="892" spans="2:7" ht="12.75">
      <c r="B892" s="29" t="s">
        <v>4</v>
      </c>
      <c r="C892" s="67">
        <f>SUM(C891)</f>
        <v>82500000</v>
      </c>
      <c r="D892" s="43">
        <f>SUM(D891)</f>
        <v>79301716.89</v>
      </c>
      <c r="E892" s="43"/>
      <c r="F892" s="44">
        <f>SUM(F891)</f>
        <v>3198283.1099999994</v>
      </c>
      <c r="G892" s="48">
        <v>3198283.11</v>
      </c>
    </row>
    <row r="893" spans="2:6" ht="12.75">
      <c r="B893" s="23"/>
      <c r="C893" s="60"/>
      <c r="D893" s="41"/>
      <c r="E893" s="41"/>
      <c r="F893" s="42"/>
    </row>
    <row r="894" spans="2:6" ht="12.75">
      <c r="B894" s="28" t="s">
        <v>5</v>
      </c>
      <c r="C894" s="60"/>
      <c r="D894" s="41"/>
      <c r="E894" s="41"/>
      <c r="F894" s="42"/>
    </row>
    <row r="895" spans="1:6" ht="12.75">
      <c r="A895" s="34" t="s">
        <v>634</v>
      </c>
      <c r="B895" s="23" t="s">
        <v>265</v>
      </c>
      <c r="C895" s="60">
        <v>10000000</v>
      </c>
      <c r="D895" s="41">
        <v>9980000</v>
      </c>
      <c r="E895" s="41">
        <f>IF(D895&gt;C895,D895-C895,"")</f>
      </c>
      <c r="F895" s="42">
        <f>IF(C895&gt;D895,C895-D895,"")</f>
        <v>20000</v>
      </c>
    </row>
    <row r="896" spans="1:6" ht="12.75">
      <c r="A896" s="34"/>
      <c r="B896" s="23"/>
      <c r="C896" s="60"/>
      <c r="D896" s="41"/>
      <c r="E896" s="41"/>
      <c r="F896" s="42"/>
    </row>
    <row r="897" spans="2:8" ht="12.75">
      <c r="B897" s="29" t="s">
        <v>6</v>
      </c>
      <c r="C897" s="67">
        <f>SUM(C895:C896)</f>
        <v>10000000</v>
      </c>
      <c r="D897" s="43">
        <f>SUM(D895:D896)</f>
        <v>9980000</v>
      </c>
      <c r="E897" s="43"/>
      <c r="F897" s="44">
        <f>SUM(F895:F896)</f>
        <v>20000</v>
      </c>
      <c r="G897" s="48">
        <v>20000</v>
      </c>
      <c r="H897" s="50">
        <f>C897-D897</f>
        <v>20000</v>
      </c>
    </row>
    <row r="898" spans="2:6" ht="12.75">
      <c r="B898" s="29" t="s">
        <v>7</v>
      </c>
      <c r="C898" s="64"/>
      <c r="D898" s="65"/>
      <c r="E898" s="65"/>
      <c r="F898" s="66"/>
    </row>
    <row r="899" spans="2:8" ht="12.75">
      <c r="B899" s="29" t="s">
        <v>832</v>
      </c>
      <c r="C899" s="61">
        <f>C869+C875+C880+C888+C892+C897</f>
        <v>735776030</v>
      </c>
      <c r="D899" s="45">
        <f>D869+D875+D880+D888+D892+D897</f>
        <v>696907481.76</v>
      </c>
      <c r="E899" s="45"/>
      <c r="F899" s="69">
        <f>F869+F875+F880+F888+F892+F897</f>
        <v>38868548.239999995</v>
      </c>
      <c r="G899" s="48">
        <v>38868548.24</v>
      </c>
      <c r="H899" s="50">
        <f>C899-D899</f>
        <v>38868548.24000001</v>
      </c>
    </row>
    <row r="900" spans="2:6" ht="12.75">
      <c r="B900" s="40"/>
      <c r="C900" s="72"/>
      <c r="D900" s="42"/>
      <c r="E900" s="42"/>
      <c r="F900" s="42"/>
    </row>
    <row r="901" spans="2:6" ht="12.75">
      <c r="B901" s="23"/>
      <c r="C901" s="60"/>
      <c r="D901" s="41"/>
      <c r="E901" s="41"/>
      <c r="F901" s="42"/>
    </row>
    <row r="902" spans="2:6" ht="12.75">
      <c r="B902" s="28" t="s">
        <v>38</v>
      </c>
      <c r="C902" s="60"/>
      <c r="D902" s="41"/>
      <c r="E902" s="41"/>
      <c r="F902" s="42"/>
    </row>
    <row r="903" spans="2:6" ht="12.75">
      <c r="B903" s="28"/>
      <c r="C903" s="60"/>
      <c r="D903" s="41"/>
      <c r="E903" s="41"/>
      <c r="F903" s="42"/>
    </row>
    <row r="904" spans="2:6" ht="12.75">
      <c r="B904" s="28" t="s">
        <v>679</v>
      </c>
      <c r="C904" s="60"/>
      <c r="D904" s="41"/>
      <c r="E904" s="41"/>
      <c r="F904" s="42"/>
    </row>
    <row r="905" spans="2:6" ht="12.75">
      <c r="B905" s="28" t="s">
        <v>423</v>
      </c>
      <c r="C905" s="60"/>
      <c r="D905" s="41"/>
      <c r="E905" s="41"/>
      <c r="F905" s="42"/>
    </row>
    <row r="906" spans="2:6" ht="12.75">
      <c r="B906" s="28" t="s">
        <v>424</v>
      </c>
      <c r="C906" s="60"/>
      <c r="D906" s="41"/>
      <c r="E906" s="41"/>
      <c r="F906" s="42"/>
    </row>
    <row r="907" spans="2:6" ht="12.75">
      <c r="B907" s="23"/>
      <c r="C907" s="60"/>
      <c r="D907" s="41"/>
      <c r="E907" s="41"/>
      <c r="F907" s="42"/>
    </row>
    <row r="908" spans="2:6" ht="12.75">
      <c r="B908" s="28" t="s">
        <v>8</v>
      </c>
      <c r="C908" s="60"/>
      <c r="D908" s="41"/>
      <c r="E908" s="41"/>
      <c r="F908" s="42"/>
    </row>
    <row r="909" spans="1:6" ht="12.75">
      <c r="A909" s="34" t="s">
        <v>634</v>
      </c>
      <c r="B909" s="23" t="s">
        <v>466</v>
      </c>
      <c r="C909" s="60">
        <v>5000000</v>
      </c>
      <c r="D909" s="41">
        <v>4963644.31</v>
      </c>
      <c r="E909" s="41">
        <f aca="true" t="shared" si="46" ref="E909:E932">IF(D909&gt;C909,D909-C909,"")</f>
      </c>
      <c r="F909" s="42">
        <f aca="true" t="shared" si="47" ref="F909:F932">IF(C909&gt;D909,C909-D909,"")</f>
        <v>36355.69000000041</v>
      </c>
    </row>
    <row r="910" spans="1:6" ht="12.75">
      <c r="A910" s="34" t="s">
        <v>635</v>
      </c>
      <c r="B910" s="23" t="s">
        <v>127</v>
      </c>
      <c r="C910" s="60">
        <v>10000000</v>
      </c>
      <c r="D910" s="41">
        <v>6004909.73</v>
      </c>
      <c r="E910" s="41">
        <f t="shared" si="46"/>
      </c>
      <c r="F910" s="42">
        <f t="shared" si="47"/>
        <v>3995090.2699999996</v>
      </c>
    </row>
    <row r="911" spans="1:6" ht="12.75">
      <c r="A911" s="34" t="s">
        <v>636</v>
      </c>
      <c r="B911" s="23" t="s">
        <v>499</v>
      </c>
      <c r="C911" s="60">
        <v>97000000</v>
      </c>
      <c r="D911" s="41">
        <v>96934364.58</v>
      </c>
      <c r="E911" s="41">
        <f t="shared" si="46"/>
      </c>
      <c r="F911" s="42">
        <f t="shared" si="47"/>
        <v>65635.42000000179</v>
      </c>
    </row>
    <row r="912" spans="1:6" ht="12.75">
      <c r="A912" s="34" t="s">
        <v>637</v>
      </c>
      <c r="B912" s="23" t="s">
        <v>266</v>
      </c>
      <c r="C912" s="60">
        <v>7150000</v>
      </c>
      <c r="D912" s="41">
        <v>7149573.4</v>
      </c>
      <c r="E912" s="41">
        <f t="shared" si="46"/>
      </c>
      <c r="F912" s="42">
        <f t="shared" si="47"/>
        <v>426.59999999962747</v>
      </c>
    </row>
    <row r="913" spans="1:6" ht="12.75">
      <c r="A913" s="34" t="s">
        <v>652</v>
      </c>
      <c r="B913" s="23" t="s">
        <v>267</v>
      </c>
      <c r="C913" s="60">
        <v>5000000</v>
      </c>
      <c r="D913" s="41">
        <v>4882968.1</v>
      </c>
      <c r="E913" s="41">
        <f t="shared" si="46"/>
      </c>
      <c r="F913" s="42">
        <f t="shared" si="47"/>
        <v>117031.90000000037</v>
      </c>
    </row>
    <row r="914" spans="1:6" ht="12.75">
      <c r="A914" s="34" t="s">
        <v>653</v>
      </c>
      <c r="B914" s="23" t="s">
        <v>268</v>
      </c>
      <c r="C914" s="60"/>
      <c r="D914" s="41"/>
      <c r="E914" s="41">
        <f t="shared" si="46"/>
      </c>
      <c r="F914" s="42">
        <f t="shared" si="47"/>
      </c>
    </row>
    <row r="915" spans="1:6" ht="12.75">
      <c r="A915" s="34"/>
      <c r="B915" s="23" t="s">
        <v>269</v>
      </c>
      <c r="C915" s="60">
        <v>8000000</v>
      </c>
      <c r="D915" s="41">
        <v>7749953.18</v>
      </c>
      <c r="E915" s="41">
        <f t="shared" si="46"/>
      </c>
      <c r="F915" s="42">
        <f t="shared" si="47"/>
        <v>250046.8200000003</v>
      </c>
    </row>
    <row r="916" spans="1:6" ht="12.75">
      <c r="A916" s="34" t="s">
        <v>654</v>
      </c>
      <c r="B916" s="23" t="s">
        <v>270</v>
      </c>
      <c r="C916" s="60">
        <v>10</v>
      </c>
      <c r="D916" s="41">
        <v>0</v>
      </c>
      <c r="E916" s="41">
        <f t="shared" si="46"/>
      </c>
      <c r="F916" s="42">
        <f t="shared" si="47"/>
        <v>10</v>
      </c>
    </row>
    <row r="917" spans="1:6" ht="12.75">
      <c r="A917" s="34" t="s">
        <v>655</v>
      </c>
      <c r="B917" s="23" t="s">
        <v>271</v>
      </c>
      <c r="C917" s="60"/>
      <c r="D917" s="41"/>
      <c r="E917" s="41"/>
      <c r="F917" s="42"/>
    </row>
    <row r="918" spans="1:6" ht="12.75">
      <c r="A918" s="34"/>
      <c r="B918" s="23" t="s">
        <v>77</v>
      </c>
      <c r="C918" s="60">
        <v>2000000</v>
      </c>
      <c r="D918" s="41">
        <v>0</v>
      </c>
      <c r="E918" s="41">
        <f>IF(D918&gt;C918,D918-C918,"")</f>
      </c>
      <c r="F918" s="42">
        <f>IF(C918&gt;D918,C918-D918,"")</f>
        <v>2000000</v>
      </c>
    </row>
    <row r="919" spans="1:6" ht="12.75">
      <c r="A919" s="34" t="s">
        <v>656</v>
      </c>
      <c r="B919" s="23" t="s">
        <v>272</v>
      </c>
      <c r="C919" s="60"/>
      <c r="D919" s="41"/>
      <c r="E919" s="41">
        <f t="shared" si="46"/>
      </c>
      <c r="F919" s="42">
        <f t="shared" si="47"/>
      </c>
    </row>
    <row r="920" spans="1:6" ht="12.75">
      <c r="A920" s="34"/>
      <c r="B920" s="23" t="s">
        <v>78</v>
      </c>
      <c r="C920" s="60">
        <v>5500000</v>
      </c>
      <c r="D920" s="41">
        <v>2829331.33</v>
      </c>
      <c r="E920" s="41">
        <f t="shared" si="46"/>
      </c>
      <c r="F920" s="42">
        <f t="shared" si="47"/>
        <v>2670668.67</v>
      </c>
    </row>
    <row r="921" spans="1:6" ht="12.75">
      <c r="A921" s="34" t="s">
        <v>657</v>
      </c>
      <c r="B921" s="23" t="s">
        <v>273</v>
      </c>
      <c r="C921" s="60">
        <v>8390400</v>
      </c>
      <c r="D921" s="41">
        <v>3166318.68</v>
      </c>
      <c r="E921" s="41">
        <f t="shared" si="46"/>
      </c>
      <c r="F921" s="42">
        <f t="shared" si="47"/>
        <v>5224081.32</v>
      </c>
    </row>
    <row r="922" spans="1:6" ht="12.75">
      <c r="A922" s="34" t="s">
        <v>658</v>
      </c>
      <c r="B922" s="23" t="s">
        <v>274</v>
      </c>
      <c r="C922" s="60">
        <v>2000000</v>
      </c>
      <c r="D922" s="41">
        <v>201825</v>
      </c>
      <c r="E922" s="41">
        <f t="shared" si="46"/>
      </c>
      <c r="F922" s="42">
        <f t="shared" si="47"/>
        <v>1798175</v>
      </c>
    </row>
    <row r="923" spans="1:6" ht="12.75">
      <c r="A923" s="34" t="s">
        <v>659</v>
      </c>
      <c r="B923" s="23" t="s">
        <v>275</v>
      </c>
      <c r="C923" s="60"/>
      <c r="D923" s="41"/>
      <c r="E923" s="41">
        <f t="shared" si="46"/>
      </c>
      <c r="F923" s="42">
        <f t="shared" si="47"/>
      </c>
    </row>
    <row r="924" spans="1:6" ht="12.75">
      <c r="A924" s="34"/>
      <c r="B924" s="23" t="s">
        <v>276</v>
      </c>
      <c r="C924" s="60">
        <v>80000000</v>
      </c>
      <c r="D924" s="41">
        <v>68703663.62</v>
      </c>
      <c r="E924" s="41">
        <f t="shared" si="46"/>
      </c>
      <c r="F924" s="42">
        <f t="shared" si="47"/>
        <v>11296336.379999995</v>
      </c>
    </row>
    <row r="925" spans="1:6" ht="12.75">
      <c r="A925" s="34" t="s">
        <v>660</v>
      </c>
      <c r="B925" s="23" t="s">
        <v>277</v>
      </c>
      <c r="C925" s="60">
        <v>3000000</v>
      </c>
      <c r="D925" s="41">
        <v>466353.69</v>
      </c>
      <c r="E925" s="41">
        <f t="shared" si="46"/>
      </c>
      <c r="F925" s="42">
        <f t="shared" si="47"/>
        <v>2533646.31</v>
      </c>
    </row>
    <row r="926" spans="1:6" ht="12.75">
      <c r="A926" s="34" t="s">
        <v>661</v>
      </c>
      <c r="B926" s="23" t="s">
        <v>278</v>
      </c>
      <c r="C926" s="60">
        <v>2000000</v>
      </c>
      <c r="D926" s="41">
        <v>1999996.64</v>
      </c>
      <c r="E926" s="41">
        <f t="shared" si="46"/>
      </c>
      <c r="F926" s="42">
        <f t="shared" si="47"/>
        <v>3.3600000001024455</v>
      </c>
    </row>
    <row r="927" spans="1:6" ht="12.75">
      <c r="A927" s="34" t="s">
        <v>662</v>
      </c>
      <c r="B927" s="23" t="s">
        <v>279</v>
      </c>
      <c r="C927" s="60">
        <v>90000000</v>
      </c>
      <c r="D927" s="41">
        <v>89452761.4</v>
      </c>
      <c r="E927" s="41">
        <f t="shared" si="46"/>
      </c>
      <c r="F927" s="42">
        <f t="shared" si="47"/>
        <v>547238.599999994</v>
      </c>
    </row>
    <row r="928" spans="1:6" ht="12.75">
      <c r="A928" s="34" t="s">
        <v>663</v>
      </c>
      <c r="B928" s="23" t="s">
        <v>280</v>
      </c>
      <c r="C928" s="60">
        <v>1000000</v>
      </c>
      <c r="D928" s="41">
        <v>0</v>
      </c>
      <c r="E928" s="41">
        <f t="shared" si="46"/>
      </c>
      <c r="F928" s="42">
        <f t="shared" si="47"/>
        <v>1000000</v>
      </c>
    </row>
    <row r="929" spans="1:6" ht="12.75">
      <c r="A929" s="34" t="s">
        <v>664</v>
      </c>
      <c r="B929" s="23" t="s">
        <v>281</v>
      </c>
      <c r="C929" s="60">
        <v>73000000</v>
      </c>
      <c r="D929" s="41">
        <v>72933591.69</v>
      </c>
      <c r="E929" s="41">
        <f t="shared" si="46"/>
      </c>
      <c r="F929" s="42">
        <f t="shared" si="47"/>
        <v>66408.31000000238</v>
      </c>
    </row>
    <row r="930" spans="1:6" ht="12.75">
      <c r="A930" s="34" t="s">
        <v>665</v>
      </c>
      <c r="B930" s="23" t="s">
        <v>282</v>
      </c>
      <c r="C930" s="60">
        <v>68430000</v>
      </c>
      <c r="D930" s="41">
        <v>67782284.46</v>
      </c>
      <c r="E930" s="41">
        <f t="shared" si="46"/>
      </c>
      <c r="F930" s="42">
        <f t="shared" si="47"/>
        <v>647715.5400000066</v>
      </c>
    </row>
    <row r="931" spans="1:6" ht="12.75">
      <c r="A931" s="34" t="s">
        <v>666</v>
      </c>
      <c r="B931" s="23" t="s">
        <v>283</v>
      </c>
      <c r="C931" s="60">
        <v>5000000</v>
      </c>
      <c r="D931" s="41">
        <v>4396065</v>
      </c>
      <c r="E931" s="41">
        <f t="shared" si="46"/>
      </c>
      <c r="F931" s="42">
        <f t="shared" si="47"/>
        <v>603935</v>
      </c>
    </row>
    <row r="932" spans="1:6" ht="12.75">
      <c r="A932" s="34" t="s">
        <v>667</v>
      </c>
      <c r="B932" s="23" t="s">
        <v>284</v>
      </c>
      <c r="C932" s="60">
        <v>2000000</v>
      </c>
      <c r="D932" s="41">
        <v>228080</v>
      </c>
      <c r="E932" s="41">
        <f t="shared" si="46"/>
      </c>
      <c r="F932" s="42">
        <f t="shared" si="47"/>
        <v>1771920</v>
      </c>
    </row>
    <row r="933" spans="2:8" ht="12.75">
      <c r="B933" s="29" t="s">
        <v>9</v>
      </c>
      <c r="C933" s="67">
        <f>SUM(C909:C932)</f>
        <v>474470410</v>
      </c>
      <c r="D933" s="43">
        <f>SUM(D909:D932)</f>
        <v>439845684.80999994</v>
      </c>
      <c r="E933" s="43"/>
      <c r="F933" s="44">
        <f>SUM(F909:F932)</f>
        <v>34624725.19</v>
      </c>
      <c r="G933" s="48">
        <v>34624725.19</v>
      </c>
      <c r="H933" s="53">
        <f>C933-D933</f>
        <v>34624725.19000006</v>
      </c>
    </row>
    <row r="934" spans="2:6" ht="12.75">
      <c r="B934" s="23"/>
      <c r="C934" s="60"/>
      <c r="D934" s="41"/>
      <c r="E934" s="41"/>
      <c r="F934" s="42"/>
    </row>
    <row r="935" spans="2:6" ht="12.75">
      <c r="B935" s="28" t="s">
        <v>10</v>
      </c>
      <c r="C935" s="60"/>
      <c r="D935" s="41"/>
      <c r="E935" s="41"/>
      <c r="F935" s="42"/>
    </row>
    <row r="936" spans="1:6" ht="12.75">
      <c r="A936" s="34" t="s">
        <v>634</v>
      </c>
      <c r="B936" s="23" t="s">
        <v>285</v>
      </c>
      <c r="C936" s="60">
        <v>2000000</v>
      </c>
      <c r="D936" s="41">
        <v>0</v>
      </c>
      <c r="E936" s="41">
        <f>IF(D936&gt;C936,D936-C936,"")</f>
      </c>
      <c r="F936" s="42">
        <f>IF(C936&gt;D936,C936-D936,"")</f>
        <v>2000000</v>
      </c>
    </row>
    <row r="937" spans="2:7" ht="12.75">
      <c r="B937" s="29" t="s">
        <v>11</v>
      </c>
      <c r="C937" s="67">
        <f>SUM(C936)</f>
        <v>2000000</v>
      </c>
      <c r="D937" s="43">
        <f>SUM(D936)</f>
        <v>0</v>
      </c>
      <c r="E937" s="43"/>
      <c r="F937" s="44">
        <f>SUM(F936)</f>
        <v>2000000</v>
      </c>
      <c r="G937" s="48">
        <v>2000000</v>
      </c>
    </row>
    <row r="938" spans="2:6" ht="12.75">
      <c r="B938" s="29" t="s">
        <v>425</v>
      </c>
      <c r="C938" s="64"/>
      <c r="D938" s="65"/>
      <c r="E938" s="65"/>
      <c r="F938" s="66"/>
    </row>
    <row r="939" spans="2:8" ht="12.75">
      <c r="B939" s="29" t="s">
        <v>426</v>
      </c>
      <c r="C939" s="61">
        <f>C933+C937</f>
        <v>476470410</v>
      </c>
      <c r="D939" s="45">
        <f>D933+D937</f>
        <v>439845684.80999994</v>
      </c>
      <c r="E939" s="45"/>
      <c r="F939" s="69">
        <f>F933+F937</f>
        <v>36624725.19</v>
      </c>
      <c r="G939" s="48">
        <v>36624725.19</v>
      </c>
      <c r="H939" s="53">
        <f>C939-D939</f>
        <v>36624725.19000006</v>
      </c>
    </row>
    <row r="940" spans="2:6" ht="12.75">
      <c r="B940" s="23"/>
      <c r="C940" s="60"/>
      <c r="D940" s="41"/>
      <c r="E940" s="41"/>
      <c r="F940" s="42"/>
    </row>
    <row r="941" spans="2:6" ht="12.75">
      <c r="B941" s="28" t="s">
        <v>679</v>
      </c>
      <c r="C941" s="60"/>
      <c r="D941" s="41"/>
      <c r="E941" s="41"/>
      <c r="F941" s="42"/>
    </row>
    <row r="942" spans="2:6" ht="12.75">
      <c r="B942" s="28" t="s">
        <v>12</v>
      </c>
      <c r="C942" s="60"/>
      <c r="D942" s="41"/>
      <c r="E942" s="41"/>
      <c r="F942" s="42"/>
    </row>
    <row r="943" spans="2:6" ht="12.75">
      <c r="B943" s="23"/>
      <c r="C943" s="60"/>
      <c r="D943" s="41"/>
      <c r="E943" s="41"/>
      <c r="F943" s="42"/>
    </row>
    <row r="944" spans="2:6" ht="12.75">
      <c r="B944" s="28" t="s">
        <v>13</v>
      </c>
      <c r="C944" s="60"/>
      <c r="D944" s="41"/>
      <c r="E944" s="41"/>
      <c r="F944" s="42"/>
    </row>
    <row r="945" spans="1:6" ht="12.75">
      <c r="A945" s="34" t="s">
        <v>634</v>
      </c>
      <c r="B945" s="23" t="s">
        <v>286</v>
      </c>
      <c r="C945" s="60">
        <v>10000000</v>
      </c>
      <c r="D945" s="41">
        <v>0</v>
      </c>
      <c r="E945" s="41">
        <f aca="true" t="shared" si="48" ref="E945:E953">IF(D945&gt;C945,D945-C945,"")</f>
      </c>
      <c r="F945" s="42">
        <f aca="true" t="shared" si="49" ref="F945:F953">IF(C945&gt;D945,C945-D945,"")</f>
        <v>10000000</v>
      </c>
    </row>
    <row r="946" spans="1:6" ht="12.75">
      <c r="A946" s="34" t="s">
        <v>635</v>
      </c>
      <c r="B946" s="23" t="s">
        <v>79</v>
      </c>
      <c r="C946" s="60">
        <v>2800000</v>
      </c>
      <c r="D946" s="41">
        <v>2779463.13</v>
      </c>
      <c r="E946" s="41">
        <f t="shared" si="48"/>
      </c>
      <c r="F946" s="42">
        <f t="shared" si="49"/>
        <v>20536.87000000011</v>
      </c>
    </row>
    <row r="947" spans="1:6" ht="12.75">
      <c r="A947" s="34" t="s">
        <v>636</v>
      </c>
      <c r="B947" s="23" t="s">
        <v>287</v>
      </c>
      <c r="C947" s="60">
        <v>2000000</v>
      </c>
      <c r="D947" s="41">
        <v>1984519.8</v>
      </c>
      <c r="E947" s="41">
        <f t="shared" si="48"/>
      </c>
      <c r="F947" s="42">
        <f t="shared" si="49"/>
        <v>15480.199999999953</v>
      </c>
    </row>
    <row r="948" spans="1:6" ht="12.75">
      <c r="A948" s="34" t="s">
        <v>637</v>
      </c>
      <c r="B948" s="23" t="s">
        <v>288</v>
      </c>
      <c r="C948" s="60">
        <v>100000</v>
      </c>
      <c r="D948" s="41">
        <v>70000</v>
      </c>
      <c r="E948" s="41">
        <f t="shared" si="48"/>
      </c>
      <c r="F948" s="42">
        <f t="shared" si="49"/>
        <v>30000</v>
      </c>
    </row>
    <row r="949" spans="1:6" ht="12.75">
      <c r="A949" s="34" t="s">
        <v>652</v>
      </c>
      <c r="B949" s="23" t="s">
        <v>289</v>
      </c>
      <c r="C949" s="60">
        <v>5100000</v>
      </c>
      <c r="D949" s="41">
        <v>4638289.05</v>
      </c>
      <c r="E949" s="41">
        <f t="shared" si="48"/>
      </c>
      <c r="F949" s="42">
        <f t="shared" si="49"/>
        <v>461710.9500000002</v>
      </c>
    </row>
    <row r="950" spans="1:6" ht="12.75">
      <c r="A950" s="34" t="s">
        <v>653</v>
      </c>
      <c r="B950" s="23" t="s">
        <v>499</v>
      </c>
      <c r="C950" s="60">
        <v>4645000</v>
      </c>
      <c r="D950" s="41">
        <v>4580138</v>
      </c>
      <c r="E950" s="41">
        <f t="shared" si="48"/>
      </c>
      <c r="F950" s="42">
        <f t="shared" si="49"/>
        <v>64862</v>
      </c>
    </row>
    <row r="951" spans="1:6" ht="12.75">
      <c r="A951" s="34" t="s">
        <v>654</v>
      </c>
      <c r="B951" s="23" t="s">
        <v>290</v>
      </c>
      <c r="C951" s="60">
        <v>2000000</v>
      </c>
      <c r="D951" s="41">
        <v>38743.5</v>
      </c>
      <c r="E951" s="41">
        <f t="shared" si="48"/>
      </c>
      <c r="F951" s="42">
        <f t="shared" si="49"/>
        <v>1961256.5</v>
      </c>
    </row>
    <row r="952" spans="1:6" ht="12.75">
      <c r="A952" s="34" t="s">
        <v>655</v>
      </c>
      <c r="B952" s="23" t="s">
        <v>498</v>
      </c>
      <c r="C952" s="60">
        <v>3400000</v>
      </c>
      <c r="D952" s="41">
        <v>2276468.25</v>
      </c>
      <c r="E952" s="41">
        <f t="shared" si="48"/>
      </c>
      <c r="F952" s="42">
        <f t="shared" si="49"/>
        <v>1123531.75</v>
      </c>
    </row>
    <row r="953" spans="1:6" ht="12.75">
      <c r="A953" s="34" t="s">
        <v>656</v>
      </c>
      <c r="B953" s="23" t="s">
        <v>291</v>
      </c>
      <c r="C953" s="60">
        <v>700000</v>
      </c>
      <c r="D953" s="41">
        <v>292357.86</v>
      </c>
      <c r="E953" s="41">
        <f t="shared" si="48"/>
      </c>
      <c r="F953" s="42">
        <f t="shared" si="49"/>
        <v>407642.14</v>
      </c>
    </row>
    <row r="954" spans="1:6" ht="12.75">
      <c r="A954" s="34"/>
      <c r="B954" s="35" t="s">
        <v>96</v>
      </c>
      <c r="C954" s="67">
        <f>SUM(C945:C953)</f>
        <v>30745000</v>
      </c>
      <c r="D954" s="43">
        <f>SUM(D945:D953)</f>
        <v>16659979.59</v>
      </c>
      <c r="E954" s="43"/>
      <c r="F954" s="44">
        <f>SUM(F945:F953)</f>
        <v>14085020.41</v>
      </c>
    </row>
    <row r="955" spans="1:6" ht="12.75">
      <c r="A955" s="34"/>
      <c r="B955" s="40"/>
      <c r="C955" s="72"/>
      <c r="D955" s="42"/>
      <c r="E955" s="42"/>
      <c r="F955" s="42"/>
    </row>
    <row r="956" spans="1:6" ht="7.5" customHeight="1">
      <c r="A956" s="34"/>
      <c r="B956" s="23"/>
      <c r="C956" s="60"/>
      <c r="D956" s="41"/>
      <c r="E956" s="41"/>
      <c r="F956" s="42"/>
    </row>
    <row r="957" spans="1:6" ht="12.75">
      <c r="A957" s="34"/>
      <c r="B957" s="28" t="s">
        <v>38</v>
      </c>
      <c r="C957" s="60"/>
      <c r="D957" s="41"/>
      <c r="E957" s="41"/>
      <c r="F957" s="42"/>
    </row>
    <row r="958" spans="1:6" ht="12.75">
      <c r="A958" s="34"/>
      <c r="B958" s="28"/>
      <c r="C958" s="60"/>
      <c r="D958" s="41"/>
      <c r="E958" s="41"/>
      <c r="F958" s="42"/>
    </row>
    <row r="959" spans="1:6" ht="12.75">
      <c r="A959" s="34"/>
      <c r="B959" s="28" t="s">
        <v>679</v>
      </c>
      <c r="C959" s="60"/>
      <c r="D959" s="41"/>
      <c r="E959" s="41"/>
      <c r="F959" s="42"/>
    </row>
    <row r="960" spans="1:6" ht="12.75">
      <c r="A960" s="34"/>
      <c r="B960" s="28" t="s">
        <v>100</v>
      </c>
      <c r="C960" s="60"/>
      <c r="D960" s="41"/>
      <c r="E960" s="41"/>
      <c r="F960" s="42"/>
    </row>
    <row r="961" spans="1:6" ht="12.75">
      <c r="A961" s="34"/>
      <c r="B961" s="23"/>
      <c r="C961" s="60"/>
      <c r="D961" s="41"/>
      <c r="E961" s="41"/>
      <c r="F961" s="42"/>
    </row>
    <row r="962" spans="1:6" ht="12.75">
      <c r="A962" s="34"/>
      <c r="B962" s="28" t="s">
        <v>101</v>
      </c>
      <c r="C962" s="60"/>
      <c r="D962" s="41"/>
      <c r="E962" s="41"/>
      <c r="F962" s="42"/>
    </row>
    <row r="963" spans="1:6" ht="7.5" customHeight="1">
      <c r="A963" s="34"/>
      <c r="B963" s="28"/>
      <c r="C963" s="60"/>
      <c r="D963" s="41"/>
      <c r="E963" s="41"/>
      <c r="F963" s="42"/>
    </row>
    <row r="964" spans="1:6" ht="12.75">
      <c r="A964" s="34"/>
      <c r="B964" s="35" t="s">
        <v>97</v>
      </c>
      <c r="C964" s="60">
        <f>C954</f>
        <v>30745000</v>
      </c>
      <c r="D964" s="41">
        <f>D954</f>
        <v>16659979.59</v>
      </c>
      <c r="E964" s="41"/>
      <c r="F964" s="42">
        <f>F954</f>
        <v>14085020.41</v>
      </c>
    </row>
    <row r="965" spans="1:6" ht="12.75">
      <c r="A965" s="34"/>
      <c r="B965" s="28"/>
      <c r="C965" s="60"/>
      <c r="D965" s="41"/>
      <c r="E965" s="41"/>
      <c r="F965" s="42"/>
    </row>
    <row r="966" spans="1:6" ht="12.75">
      <c r="A966" s="34" t="s">
        <v>657</v>
      </c>
      <c r="B966" s="23" t="s">
        <v>292</v>
      </c>
      <c r="C966" s="60">
        <v>3000000</v>
      </c>
      <c r="D966" s="41">
        <v>0</v>
      </c>
      <c r="E966" s="41">
        <f>IF(D966&gt;C966,D966-C966,"")</f>
      </c>
      <c r="F966" s="42">
        <f>IF(C966&gt;D966,C966-D966,"")</f>
        <v>3000000</v>
      </c>
    </row>
    <row r="967" spans="1:6" ht="12.75">
      <c r="A967" s="34" t="s">
        <v>658</v>
      </c>
      <c r="B967" s="23" t="s">
        <v>293</v>
      </c>
      <c r="C967" s="60">
        <v>2000000</v>
      </c>
      <c r="D967" s="41">
        <v>180000</v>
      </c>
      <c r="E967" s="41">
        <f>IF(D967&gt;C967,D967-C967,"")</f>
      </c>
      <c r="F967" s="42">
        <f>IF(C967&gt;D967,C967-D967,"")</f>
        <v>1820000</v>
      </c>
    </row>
    <row r="968" spans="1:6" ht="12.75">
      <c r="A968" s="34" t="s">
        <v>659</v>
      </c>
      <c r="B968" s="23" t="s">
        <v>294</v>
      </c>
      <c r="C968" s="60">
        <v>1255000</v>
      </c>
      <c r="D968" s="41">
        <v>1100000</v>
      </c>
      <c r="E968" s="41">
        <f>IF(D968&gt;C968,D968-C968,"")</f>
      </c>
      <c r="F968" s="42">
        <f>IF(C968&gt;D968,C968-D968,"")</f>
        <v>155000</v>
      </c>
    </row>
    <row r="969" spans="1:6" ht="12.75">
      <c r="A969" s="34" t="s">
        <v>660</v>
      </c>
      <c r="B969" s="23" t="s">
        <v>295</v>
      </c>
      <c r="C969" s="60">
        <v>1000000</v>
      </c>
      <c r="D969" s="41">
        <v>0</v>
      </c>
      <c r="E969" s="41">
        <f>IF(D969&gt;C969,D969-C969,"")</f>
      </c>
      <c r="F969" s="42">
        <f>IF(C969&gt;D969,C969-D969,"")</f>
        <v>1000000</v>
      </c>
    </row>
    <row r="970" spans="2:8" ht="12.75">
      <c r="B970" s="29" t="s">
        <v>14</v>
      </c>
      <c r="C970" s="67">
        <f>SUM(C964:C969)</f>
        <v>38000000</v>
      </c>
      <c r="D970" s="43">
        <f>SUM(D964:D969)</f>
        <v>17939979.59</v>
      </c>
      <c r="E970" s="43"/>
      <c r="F970" s="44">
        <f>SUM(F964:F969)</f>
        <v>20060020.41</v>
      </c>
      <c r="G970" s="48">
        <v>20060020.41</v>
      </c>
      <c r="H970" s="50">
        <f>C970-D970</f>
        <v>20060020.41</v>
      </c>
    </row>
    <row r="971" spans="2:6" ht="12.75">
      <c r="B971" s="23"/>
      <c r="C971" s="60"/>
      <c r="D971" s="41"/>
      <c r="E971" s="41"/>
      <c r="F971" s="42"/>
    </row>
    <row r="972" spans="2:6" ht="12.75">
      <c r="B972" s="28" t="s">
        <v>679</v>
      </c>
      <c r="C972" s="60"/>
      <c r="D972" s="41"/>
      <c r="E972" s="41"/>
      <c r="F972" s="42"/>
    </row>
    <row r="973" spans="2:6" ht="12.75">
      <c r="B973" s="28" t="s">
        <v>15</v>
      </c>
      <c r="C973" s="60"/>
      <c r="D973" s="41"/>
      <c r="E973" s="41"/>
      <c r="F973" s="42"/>
    </row>
    <row r="974" spans="2:6" ht="12.75">
      <c r="B974" s="28"/>
      <c r="C974" s="60"/>
      <c r="D974" s="41"/>
      <c r="E974" s="41"/>
      <c r="F974" s="42"/>
    </row>
    <row r="975" spans="2:6" ht="12.75">
      <c r="B975" s="28" t="s">
        <v>16</v>
      </c>
      <c r="C975" s="60"/>
      <c r="D975" s="41"/>
      <c r="E975" s="41"/>
      <c r="F975" s="42"/>
    </row>
    <row r="976" spans="1:6" ht="12.75">
      <c r="A976" s="34" t="s">
        <v>634</v>
      </c>
      <c r="B976" s="23" t="s">
        <v>164</v>
      </c>
      <c r="C976" s="60">
        <v>9950000</v>
      </c>
      <c r="D976" s="41">
        <v>9900170.76</v>
      </c>
      <c r="E976" s="41">
        <f aca="true" t="shared" si="50" ref="E976:E988">IF(D976&gt;C976,D976-C976,"")</f>
      </c>
      <c r="F976" s="42">
        <f aca="true" t="shared" si="51" ref="F976:F988">IF(C976&gt;D976,C976-D976,"")</f>
        <v>49829.24000000022</v>
      </c>
    </row>
    <row r="977" spans="1:6" ht="12.75">
      <c r="A977" s="34" t="s">
        <v>635</v>
      </c>
      <c r="B977" s="23" t="s">
        <v>296</v>
      </c>
      <c r="C977" s="60">
        <v>10</v>
      </c>
      <c r="D977" s="41">
        <v>0</v>
      </c>
      <c r="E977" s="41">
        <f t="shared" si="50"/>
      </c>
      <c r="F977" s="42">
        <f t="shared" si="51"/>
        <v>10</v>
      </c>
    </row>
    <row r="978" spans="1:6" ht="12.75">
      <c r="A978" s="34" t="s">
        <v>636</v>
      </c>
      <c r="B978" s="23" t="s">
        <v>297</v>
      </c>
      <c r="C978" s="60">
        <v>4800000</v>
      </c>
      <c r="D978" s="41">
        <v>1750577.92</v>
      </c>
      <c r="E978" s="41">
        <f t="shared" si="50"/>
      </c>
      <c r="F978" s="42">
        <f t="shared" si="51"/>
        <v>3049422.08</v>
      </c>
    </row>
    <row r="979" spans="1:6" ht="12.75">
      <c r="A979" s="34" t="s">
        <v>637</v>
      </c>
      <c r="B979" s="23" t="s">
        <v>298</v>
      </c>
      <c r="C979" s="60"/>
      <c r="D979" s="41"/>
      <c r="E979" s="41">
        <f t="shared" si="50"/>
      </c>
      <c r="F979" s="42">
        <f t="shared" si="51"/>
      </c>
    </row>
    <row r="980" spans="1:6" ht="12.75">
      <c r="A980" s="34"/>
      <c r="B980" s="23" t="s">
        <v>299</v>
      </c>
      <c r="C980" s="60">
        <v>10</v>
      </c>
      <c r="D980" s="41">
        <v>0</v>
      </c>
      <c r="E980" s="41">
        <f t="shared" si="50"/>
      </c>
      <c r="F980" s="42">
        <f t="shared" si="51"/>
        <v>10</v>
      </c>
    </row>
    <row r="981" spans="1:6" ht="12.75">
      <c r="A981" s="34" t="s">
        <v>652</v>
      </c>
      <c r="B981" s="23" t="s">
        <v>300</v>
      </c>
      <c r="C981" s="60">
        <v>3000000</v>
      </c>
      <c r="D981" s="41">
        <v>1873843.71</v>
      </c>
      <c r="E981" s="41">
        <f t="shared" si="50"/>
      </c>
      <c r="F981" s="42">
        <f t="shared" si="51"/>
        <v>1126156.29</v>
      </c>
    </row>
    <row r="982" spans="1:6" ht="12.75">
      <c r="A982" s="34" t="s">
        <v>653</v>
      </c>
      <c r="B982" s="23" t="s">
        <v>301</v>
      </c>
      <c r="C982" s="60">
        <v>2000000</v>
      </c>
      <c r="D982" s="41">
        <v>315198.6</v>
      </c>
      <c r="E982" s="41">
        <f t="shared" si="50"/>
      </c>
      <c r="F982" s="42">
        <f t="shared" si="51"/>
        <v>1684801.4</v>
      </c>
    </row>
    <row r="983" spans="1:6" ht="12.75">
      <c r="A983" s="34" t="s">
        <v>654</v>
      </c>
      <c r="B983" s="23" t="s">
        <v>302</v>
      </c>
      <c r="C983" s="60">
        <v>10</v>
      </c>
      <c r="D983" s="41">
        <v>0</v>
      </c>
      <c r="E983" s="41">
        <f t="shared" si="50"/>
      </c>
      <c r="F983" s="42">
        <f t="shared" si="51"/>
        <v>10</v>
      </c>
    </row>
    <row r="984" spans="1:6" ht="12.75">
      <c r="A984" s="34" t="s">
        <v>655</v>
      </c>
      <c r="B984" s="23" t="s">
        <v>303</v>
      </c>
      <c r="C984" s="60"/>
      <c r="D984" s="41"/>
      <c r="E984" s="41">
        <f t="shared" si="50"/>
      </c>
      <c r="F984" s="42">
        <f t="shared" si="51"/>
      </c>
    </row>
    <row r="985" spans="1:6" ht="12.75">
      <c r="A985" s="34"/>
      <c r="B985" s="23" t="s">
        <v>469</v>
      </c>
      <c r="C985" s="60">
        <v>118600000</v>
      </c>
      <c r="D985" s="41">
        <v>118439572.97</v>
      </c>
      <c r="E985" s="41">
        <f t="shared" si="50"/>
      </c>
      <c r="F985" s="42">
        <f t="shared" si="51"/>
        <v>160427.0300000012</v>
      </c>
    </row>
    <row r="986" spans="1:6" ht="12.75">
      <c r="A986" s="34" t="s">
        <v>656</v>
      </c>
      <c r="B986" s="23" t="s">
        <v>304</v>
      </c>
      <c r="C986" s="60"/>
      <c r="D986" s="41"/>
      <c r="E986" s="41">
        <f t="shared" si="50"/>
      </c>
      <c r="F986" s="42">
        <f t="shared" si="51"/>
      </c>
    </row>
    <row r="987" spans="1:6" ht="12.75">
      <c r="A987" s="34"/>
      <c r="B987" s="23" t="s">
        <v>305</v>
      </c>
      <c r="C987" s="60">
        <v>10</v>
      </c>
      <c r="D987" s="41">
        <v>0</v>
      </c>
      <c r="E987" s="41">
        <f t="shared" si="50"/>
      </c>
      <c r="F987" s="42">
        <f t="shared" si="51"/>
        <v>10</v>
      </c>
    </row>
    <row r="988" spans="1:6" ht="12.75">
      <c r="A988" s="34" t="s">
        <v>657</v>
      </c>
      <c r="B988" s="23" t="s">
        <v>28</v>
      </c>
      <c r="C988" s="60">
        <v>250000</v>
      </c>
      <c r="D988" s="41">
        <v>0</v>
      </c>
      <c r="E988" s="41">
        <f t="shared" si="50"/>
      </c>
      <c r="F988" s="42">
        <f t="shared" si="51"/>
        <v>250000</v>
      </c>
    </row>
    <row r="989" spans="2:8" ht="12.75">
      <c r="B989" s="29" t="s">
        <v>17</v>
      </c>
      <c r="C989" s="67">
        <f>SUM(C976:C988)</f>
        <v>138600040</v>
      </c>
      <c r="D989" s="43">
        <f>SUM(D976:D988)</f>
        <v>132279363.96</v>
      </c>
      <c r="E989" s="43"/>
      <c r="F989" s="44">
        <f>SUM(F976:F988)</f>
        <v>6320676.040000001</v>
      </c>
      <c r="G989" s="48">
        <v>6320676.04</v>
      </c>
      <c r="H989" s="51">
        <f>C989-D989</f>
        <v>6320676.040000007</v>
      </c>
    </row>
    <row r="990" spans="2:6" ht="12.75">
      <c r="B990" s="23"/>
      <c r="C990" s="60"/>
      <c r="D990" s="41"/>
      <c r="E990" s="41"/>
      <c r="F990" s="42"/>
    </row>
    <row r="991" spans="2:6" ht="12.75">
      <c r="B991" s="28" t="s">
        <v>679</v>
      </c>
      <c r="C991" s="60"/>
      <c r="D991" s="41"/>
      <c r="E991" s="41"/>
      <c r="F991" s="42"/>
    </row>
    <row r="992" spans="2:6" ht="12.75">
      <c r="B992" s="28" t="s">
        <v>19</v>
      </c>
      <c r="C992" s="60"/>
      <c r="D992" s="41"/>
      <c r="E992" s="41"/>
      <c r="F992" s="42"/>
    </row>
    <row r="993" spans="2:6" ht="12.75">
      <c r="B993" s="28" t="s">
        <v>20</v>
      </c>
      <c r="C993" s="60"/>
      <c r="D993" s="41"/>
      <c r="E993" s="41"/>
      <c r="F993" s="42"/>
    </row>
    <row r="994" spans="2:6" ht="12.75">
      <c r="B994" s="28" t="s">
        <v>21</v>
      </c>
      <c r="C994" s="60"/>
      <c r="D994" s="41"/>
      <c r="E994" s="41"/>
      <c r="F994" s="42"/>
    </row>
    <row r="995" spans="2:6" ht="12.75">
      <c r="B995" s="23"/>
      <c r="C995" s="60"/>
      <c r="D995" s="41"/>
      <c r="E995" s="41"/>
      <c r="F995" s="42"/>
    </row>
    <row r="996" spans="2:6" ht="12.75">
      <c r="B996" s="28" t="s">
        <v>22</v>
      </c>
      <c r="C996" s="60"/>
      <c r="D996" s="41"/>
      <c r="E996" s="41"/>
      <c r="F996" s="42"/>
    </row>
    <row r="997" spans="1:6" ht="12.75">
      <c r="A997" s="34" t="s">
        <v>634</v>
      </c>
      <c r="B997" s="23" t="s">
        <v>306</v>
      </c>
      <c r="C997" s="60">
        <v>25000000</v>
      </c>
      <c r="D997" s="41">
        <v>23896961.75</v>
      </c>
      <c r="E997" s="41">
        <f>IF(D997&gt;C997,D997-C997,"")</f>
      </c>
      <c r="F997" s="42">
        <f>IF(C997&gt;D997,C997-D997,"")</f>
        <v>1103038.25</v>
      </c>
    </row>
    <row r="998" spans="1:6" ht="12.75">
      <c r="A998" s="34" t="s">
        <v>635</v>
      </c>
      <c r="B998" s="23" t="s">
        <v>307</v>
      </c>
      <c r="C998" s="60">
        <v>2000000</v>
      </c>
      <c r="D998" s="41">
        <v>133876.14</v>
      </c>
      <c r="E998" s="41">
        <f>IF(D998&gt;C998,D998-C998,"")</f>
      </c>
      <c r="F998" s="42">
        <f>IF(C998&gt;D998,C998-D998,"")</f>
        <v>1866123.8599999999</v>
      </c>
    </row>
    <row r="999" spans="1:6" ht="12.75">
      <c r="A999" s="34" t="s">
        <v>636</v>
      </c>
      <c r="B999" s="23" t="s">
        <v>308</v>
      </c>
      <c r="C999" s="60">
        <v>56000000</v>
      </c>
      <c r="D999" s="41">
        <v>55028909.34</v>
      </c>
      <c r="E999" s="41">
        <f>IF(D999&gt;C999,D999-C999,"")</f>
      </c>
      <c r="F999" s="42">
        <f>IF(C999&gt;D999,C999-D999,"")</f>
        <v>971090.6599999964</v>
      </c>
    </row>
    <row r="1000" spans="1:6" ht="12.75">
      <c r="A1000" s="34" t="s">
        <v>637</v>
      </c>
      <c r="B1000" s="23" t="s">
        <v>309</v>
      </c>
      <c r="C1000" s="60">
        <v>20000000</v>
      </c>
      <c r="D1000" s="41">
        <v>4015216.9</v>
      </c>
      <c r="E1000" s="41">
        <f>IF(D1000&gt;C1000,D1000-C1000,"")</f>
      </c>
      <c r="F1000" s="42">
        <f>IF(C1000&gt;D1000,C1000-D1000,"")</f>
        <v>15984783.1</v>
      </c>
    </row>
    <row r="1001" spans="2:8" ht="12.75">
      <c r="B1001" s="29" t="s">
        <v>725</v>
      </c>
      <c r="C1001" s="67">
        <f>SUM(C997:C1000)</f>
        <v>103000000</v>
      </c>
      <c r="D1001" s="43">
        <f>SUM(D997:D1000)</f>
        <v>83074964.13000001</v>
      </c>
      <c r="E1001" s="43"/>
      <c r="F1001" s="44">
        <f>SUM(F997:F1000)</f>
        <v>19925035.869999997</v>
      </c>
      <c r="G1001" s="48">
        <v>19925035.87</v>
      </c>
      <c r="H1001" s="50">
        <f>C1001-D1001</f>
        <v>19925035.86999999</v>
      </c>
    </row>
    <row r="1002" spans="2:6" ht="12.75">
      <c r="B1002" s="23"/>
      <c r="C1002" s="60"/>
      <c r="D1002" s="41"/>
      <c r="E1002" s="41"/>
      <c r="F1002" s="42"/>
    </row>
    <row r="1003" spans="2:6" ht="12.75">
      <c r="B1003" s="28" t="s">
        <v>23</v>
      </c>
      <c r="C1003" s="60"/>
      <c r="D1003" s="41"/>
      <c r="E1003" s="41"/>
      <c r="F1003" s="42"/>
    </row>
    <row r="1004" spans="1:6" ht="12.75">
      <c r="A1004" s="34" t="s">
        <v>634</v>
      </c>
      <c r="B1004" s="23" t="s">
        <v>310</v>
      </c>
      <c r="C1004" s="60">
        <v>500000</v>
      </c>
      <c r="D1004" s="41">
        <v>201650</v>
      </c>
      <c r="E1004" s="41">
        <f>IF(D1004&gt;C1004,D1004-C1004,"")</f>
      </c>
      <c r="F1004" s="42">
        <f>IF(C1004&gt;D1004,C1004-D1004,"")</f>
        <v>298350</v>
      </c>
    </row>
    <row r="1005" spans="1:6" ht="12.75">
      <c r="A1005" s="34" t="s">
        <v>635</v>
      </c>
      <c r="B1005" s="23" t="s">
        <v>311</v>
      </c>
      <c r="C1005" s="60">
        <v>1000000</v>
      </c>
      <c r="D1005" s="41">
        <v>650215.41</v>
      </c>
      <c r="E1005" s="41">
        <f>IF(D1005&gt;C1005,D1005-C1005,"")</f>
      </c>
      <c r="F1005" s="42">
        <f>IF(C1005&gt;D1005,C1005-D1005,"")</f>
        <v>349784.58999999997</v>
      </c>
    </row>
    <row r="1006" spans="1:6" ht="12.75">
      <c r="A1006" s="34" t="s">
        <v>636</v>
      </c>
      <c r="B1006" s="23" t="s">
        <v>312</v>
      </c>
      <c r="C1006" s="60">
        <v>1000000</v>
      </c>
      <c r="D1006" s="41">
        <v>671836.44</v>
      </c>
      <c r="E1006" s="41">
        <f>IF(D1006&gt;C1006,D1006-C1006,"")</f>
      </c>
      <c r="F1006" s="42">
        <f>IF(C1006&gt;D1006,C1006-D1006,"")</f>
        <v>328163.56000000006</v>
      </c>
    </row>
    <row r="1007" spans="1:6" ht="12.75">
      <c r="A1007" s="34" t="s">
        <v>637</v>
      </c>
      <c r="B1007" s="23" t="s">
        <v>313</v>
      </c>
      <c r="C1007" s="60">
        <v>10</v>
      </c>
      <c r="D1007" s="41">
        <v>0</v>
      </c>
      <c r="E1007" s="41">
        <f>IF(D1007&gt;C1007,D1007-C1007,"")</f>
      </c>
      <c r="F1007" s="42">
        <f>IF(C1007&gt;D1007,C1007-D1007,"")</f>
        <v>10</v>
      </c>
    </row>
    <row r="1008" spans="2:8" ht="12.75">
      <c r="B1008" s="29" t="s">
        <v>80</v>
      </c>
      <c r="C1008" s="67">
        <f>SUM(C1004:C1007)</f>
        <v>2500010</v>
      </c>
      <c r="D1008" s="43">
        <f>SUM(D1004:D1007)</f>
        <v>1523701.85</v>
      </c>
      <c r="E1008" s="43"/>
      <c r="F1008" s="44">
        <f>SUM(F1004:F1007)</f>
        <v>976308.15</v>
      </c>
      <c r="G1008" s="48">
        <v>976308.15</v>
      </c>
      <c r="H1008" s="50">
        <f>C1008-D1008</f>
        <v>976308.1499999999</v>
      </c>
    </row>
    <row r="1009" spans="2:6" ht="12.75">
      <c r="B1009" s="23" t="s">
        <v>24</v>
      </c>
      <c r="C1009" s="64"/>
      <c r="D1009" s="65"/>
      <c r="E1009" s="65"/>
      <c r="F1009" s="66"/>
    </row>
    <row r="1010" spans="2:8" ht="12.75">
      <c r="B1010" s="23" t="s">
        <v>427</v>
      </c>
      <c r="C1010" s="61">
        <f>C1001+C1008</f>
        <v>105500010</v>
      </c>
      <c r="D1010" s="45">
        <f>D1001+D1008</f>
        <v>84598665.98</v>
      </c>
      <c r="E1010" s="45"/>
      <c r="F1010" s="46">
        <f>F1001+F1008</f>
        <v>20901344.019999996</v>
      </c>
      <c r="G1010" s="48">
        <v>20901344.02</v>
      </c>
      <c r="H1010" s="50">
        <f>C1010-D1010</f>
        <v>20901344.019999996</v>
      </c>
    </row>
    <row r="1011" spans="2:6" ht="12.75">
      <c r="B1011" s="40"/>
      <c r="C1011" s="72"/>
      <c r="D1011" s="42"/>
      <c r="E1011" s="42"/>
      <c r="F1011" s="42"/>
    </row>
    <row r="1012" spans="2:6" ht="12.75">
      <c r="B1012" s="23"/>
      <c r="C1012" s="60"/>
      <c r="D1012" s="41"/>
      <c r="E1012" s="41"/>
      <c r="F1012" s="42"/>
    </row>
    <row r="1013" spans="2:6" ht="12.75">
      <c r="B1013" s="28" t="s">
        <v>38</v>
      </c>
      <c r="C1013" s="60"/>
      <c r="D1013" s="41"/>
      <c r="E1013" s="41"/>
      <c r="F1013" s="42"/>
    </row>
    <row r="1014" spans="2:6" ht="12.75">
      <c r="B1014" s="23"/>
      <c r="C1014" s="60"/>
      <c r="D1014" s="41"/>
      <c r="E1014" s="41"/>
      <c r="F1014" s="42"/>
    </row>
    <row r="1015" spans="2:6" ht="12.75">
      <c r="B1015" s="28" t="s">
        <v>679</v>
      </c>
      <c r="C1015" s="60"/>
      <c r="D1015" s="41"/>
      <c r="E1015" s="41"/>
      <c r="F1015" s="42"/>
    </row>
    <row r="1016" spans="2:6" ht="12.75">
      <c r="B1016" s="28" t="s">
        <v>428</v>
      </c>
      <c r="C1016" s="60"/>
      <c r="D1016" s="41"/>
      <c r="E1016" s="41"/>
      <c r="F1016" s="42"/>
    </row>
    <row r="1017" spans="2:6" ht="12.75">
      <c r="B1017" s="28" t="s">
        <v>34</v>
      </c>
      <c r="C1017" s="60"/>
      <c r="D1017" s="41"/>
      <c r="E1017" s="41"/>
      <c r="F1017" s="42"/>
    </row>
    <row r="1018" spans="2:6" ht="12.75">
      <c r="B1018" s="28"/>
      <c r="C1018" s="60"/>
      <c r="D1018" s="41"/>
      <c r="E1018" s="41"/>
      <c r="F1018" s="42"/>
    </row>
    <row r="1019" spans="2:6" ht="12.75">
      <c r="B1019" s="28" t="s">
        <v>25</v>
      </c>
      <c r="C1019" s="60"/>
      <c r="D1019" s="41"/>
      <c r="E1019" s="41"/>
      <c r="F1019" s="42"/>
    </row>
    <row r="1020" spans="1:6" ht="12.75">
      <c r="A1020" s="34" t="s">
        <v>634</v>
      </c>
      <c r="B1020" s="23" t="s">
        <v>314</v>
      </c>
      <c r="C1020" s="60">
        <v>1035000</v>
      </c>
      <c r="D1020" s="41">
        <v>856162.27</v>
      </c>
      <c r="E1020" s="41">
        <f>IF(D1020&gt;C1020,D1020-C1020,"")</f>
      </c>
      <c r="F1020" s="42">
        <f>IF(C1020&gt;D1020,C1020-D1020,"")</f>
        <v>178837.72999999998</v>
      </c>
    </row>
    <row r="1021" spans="1:6" ht="12.75">
      <c r="A1021" s="34" t="s">
        <v>635</v>
      </c>
      <c r="B1021" s="23" t="s">
        <v>499</v>
      </c>
      <c r="C1021" s="60">
        <v>1465000</v>
      </c>
      <c r="D1021" s="41">
        <v>0</v>
      </c>
      <c r="E1021" s="41">
        <f>IF(D1021&gt;C1021,D1021-C1021,"")</f>
      </c>
      <c r="F1021" s="42">
        <f>IF(C1021&gt;D1021,C1021-D1021,"")</f>
        <v>1465000</v>
      </c>
    </row>
    <row r="1022" spans="2:8" ht="12.75">
      <c r="B1022" s="29" t="s">
        <v>81</v>
      </c>
      <c r="C1022" s="67">
        <f>SUM(C1020:C1021)</f>
        <v>2500000</v>
      </c>
      <c r="D1022" s="43">
        <f>SUM(D1020:D1021)</f>
        <v>856162.27</v>
      </c>
      <c r="E1022" s="43"/>
      <c r="F1022" s="44">
        <f>SUM(F1020:F1021)</f>
        <v>1643837.73</v>
      </c>
      <c r="G1022" s="48">
        <v>1643837.73</v>
      </c>
      <c r="H1022" s="50">
        <f>C1022-D1022</f>
        <v>1643837.73</v>
      </c>
    </row>
    <row r="1023" spans="2:6" ht="12.75">
      <c r="B1023" s="23"/>
      <c r="C1023" s="60"/>
      <c r="D1023" s="41"/>
      <c r="E1023" s="41"/>
      <c r="F1023" s="42"/>
    </row>
    <row r="1024" spans="2:6" ht="12.75">
      <c r="B1024" s="28" t="s">
        <v>26</v>
      </c>
      <c r="C1024" s="60"/>
      <c r="D1024" s="41"/>
      <c r="E1024" s="41"/>
      <c r="F1024" s="42"/>
    </row>
    <row r="1025" spans="1:6" ht="12.75">
      <c r="A1025" s="34" t="s">
        <v>634</v>
      </c>
      <c r="B1025" s="23" t="s">
        <v>315</v>
      </c>
      <c r="C1025" s="60"/>
      <c r="D1025" s="41"/>
      <c r="E1025" s="41"/>
      <c r="F1025" s="42"/>
    </row>
    <row r="1026" spans="1:6" ht="12.75">
      <c r="A1026" s="34"/>
      <c r="B1026" s="23" t="s">
        <v>316</v>
      </c>
      <c r="C1026" s="60">
        <v>2500000</v>
      </c>
      <c r="D1026" s="41">
        <v>1566509.18</v>
      </c>
      <c r="E1026" s="41">
        <f aca="true" t="shared" si="52" ref="E1026:E1031">IF(D1026&gt;C1026,D1026-C1026,"")</f>
      </c>
      <c r="F1026" s="42">
        <f aca="true" t="shared" si="53" ref="F1026:F1031">IF(C1026&gt;D1026,C1026-D1026,"")</f>
        <v>933490.8200000001</v>
      </c>
    </row>
    <row r="1027" spans="1:6" ht="12.75">
      <c r="A1027" s="34" t="s">
        <v>635</v>
      </c>
      <c r="B1027" s="23" t="s">
        <v>317</v>
      </c>
      <c r="C1027" s="60">
        <v>2000000</v>
      </c>
      <c r="D1027" s="41">
        <v>0</v>
      </c>
      <c r="E1027" s="41">
        <f t="shared" si="52"/>
      </c>
      <c r="F1027" s="42">
        <f t="shared" si="53"/>
        <v>2000000</v>
      </c>
    </row>
    <row r="1028" spans="1:6" ht="12.75">
      <c r="A1028" s="34" t="s">
        <v>636</v>
      </c>
      <c r="B1028" s="23" t="s">
        <v>29</v>
      </c>
      <c r="C1028" s="60">
        <v>1000000</v>
      </c>
      <c r="D1028" s="41">
        <v>0</v>
      </c>
      <c r="E1028" s="41">
        <f t="shared" si="52"/>
      </c>
      <c r="F1028" s="42">
        <f t="shared" si="53"/>
        <v>1000000</v>
      </c>
    </row>
    <row r="1029" spans="1:6" ht="12.75">
      <c r="A1029" s="34" t="s">
        <v>637</v>
      </c>
      <c r="B1029" s="23" t="s">
        <v>318</v>
      </c>
      <c r="C1029" s="60">
        <v>1000000</v>
      </c>
      <c r="D1029" s="41">
        <v>0</v>
      </c>
      <c r="E1029" s="41">
        <f t="shared" si="52"/>
      </c>
      <c r="F1029" s="42">
        <f t="shared" si="53"/>
        <v>1000000</v>
      </c>
    </row>
    <row r="1030" spans="1:6" ht="12.75">
      <c r="A1030" s="34" t="s">
        <v>652</v>
      </c>
      <c r="B1030" s="23" t="s">
        <v>498</v>
      </c>
      <c r="C1030" s="60">
        <v>4000000</v>
      </c>
      <c r="D1030" s="41">
        <v>39520</v>
      </c>
      <c r="E1030" s="41">
        <f t="shared" si="52"/>
      </c>
      <c r="F1030" s="42">
        <f t="shared" si="53"/>
        <v>3960480</v>
      </c>
    </row>
    <row r="1031" spans="1:6" ht="12.75">
      <c r="A1031" s="34" t="s">
        <v>653</v>
      </c>
      <c r="B1031" s="23" t="s">
        <v>499</v>
      </c>
      <c r="C1031" s="60">
        <v>1000000</v>
      </c>
      <c r="D1031" s="41">
        <v>800254.5</v>
      </c>
      <c r="E1031" s="41">
        <f t="shared" si="52"/>
      </c>
      <c r="F1031" s="42">
        <f t="shared" si="53"/>
        <v>199745.5</v>
      </c>
    </row>
    <row r="1032" spans="2:8" ht="12.75">
      <c r="B1032" s="29" t="s">
        <v>30</v>
      </c>
      <c r="C1032" s="67">
        <f>SUM(C1026:C1031)</f>
        <v>11500000</v>
      </c>
      <c r="D1032" s="43">
        <f>SUM(D1026:D1031)</f>
        <v>2406283.6799999997</v>
      </c>
      <c r="E1032" s="43"/>
      <c r="F1032" s="44">
        <f>SUM(F1026:F1031)</f>
        <v>9093716.32</v>
      </c>
      <c r="G1032" s="48">
        <v>9093716.32</v>
      </c>
      <c r="H1032" s="50">
        <f>C1032-D1032</f>
        <v>9093716.32</v>
      </c>
    </row>
    <row r="1033" spans="2:6" ht="12.75">
      <c r="B1033" s="23"/>
      <c r="C1033" s="60"/>
      <c r="D1033" s="41"/>
      <c r="E1033" s="41"/>
      <c r="F1033" s="42"/>
    </row>
    <row r="1034" spans="2:6" ht="12.75">
      <c r="B1034" s="28" t="s">
        <v>31</v>
      </c>
      <c r="C1034" s="60"/>
      <c r="D1034" s="41"/>
      <c r="E1034" s="41"/>
      <c r="F1034" s="42"/>
    </row>
    <row r="1035" spans="1:6" ht="12.75">
      <c r="A1035" s="34" t="s">
        <v>634</v>
      </c>
      <c r="B1035" s="23" t="s">
        <v>319</v>
      </c>
      <c r="C1035" s="60">
        <v>2000000</v>
      </c>
      <c r="D1035" s="41">
        <v>1766539.15</v>
      </c>
      <c r="E1035" s="41">
        <f>IF(D1035&gt;C1035,D1035-C1035,"")</f>
      </c>
      <c r="F1035" s="42">
        <f>IF(C1035&gt;D1035,C1035-D1035,"")</f>
        <v>233460.8500000001</v>
      </c>
    </row>
    <row r="1036" spans="1:6" ht="12.75">
      <c r="A1036" s="34" t="s">
        <v>635</v>
      </c>
      <c r="B1036" s="23" t="s">
        <v>320</v>
      </c>
      <c r="C1036" s="60">
        <v>1500000</v>
      </c>
      <c r="D1036" s="41">
        <v>1500000</v>
      </c>
      <c r="E1036" s="41">
        <f>IF(D1036&gt;C1036,D1036-C1036,"")</f>
      </c>
      <c r="F1036" s="42">
        <f>IF(C1036&gt;D1036,C1036-D1036,"")</f>
      </c>
    </row>
    <row r="1037" spans="1:6" ht="12.75">
      <c r="A1037" s="34" t="s">
        <v>636</v>
      </c>
      <c r="B1037" s="23" t="s">
        <v>499</v>
      </c>
      <c r="C1037" s="60">
        <v>1000000</v>
      </c>
      <c r="D1037" s="41">
        <v>773000</v>
      </c>
      <c r="E1037" s="41">
        <f>IF(D1037&gt;C1037,D1037-C1037,"")</f>
      </c>
      <c r="F1037" s="42">
        <f>IF(C1037&gt;D1037,C1037-D1037,"")</f>
        <v>227000</v>
      </c>
    </row>
    <row r="1038" spans="2:8" ht="12.75">
      <c r="B1038" s="29" t="s">
        <v>32</v>
      </c>
      <c r="C1038" s="67">
        <f>SUM(C1035:C1037)</f>
        <v>4500000</v>
      </c>
      <c r="D1038" s="43">
        <f>SUM(D1035:D1037)</f>
        <v>4039539.15</v>
      </c>
      <c r="E1038" s="43"/>
      <c r="F1038" s="44">
        <f>SUM(F1035:F1037)</f>
        <v>460460.8500000001</v>
      </c>
      <c r="G1038" s="48">
        <v>460460.85</v>
      </c>
      <c r="H1038" s="50">
        <f>C1038-D1038</f>
        <v>460460.8500000001</v>
      </c>
    </row>
    <row r="1039" spans="2:6" ht="12.75">
      <c r="B1039" s="29" t="s">
        <v>33</v>
      </c>
      <c r="C1039" s="64"/>
      <c r="D1039" s="65"/>
      <c r="E1039" s="65"/>
      <c r="F1039" s="66"/>
    </row>
    <row r="1040" spans="2:8" ht="12.75">
      <c r="B1040" s="29" t="s">
        <v>34</v>
      </c>
      <c r="C1040" s="61">
        <f>C1022+C1032+C1038</f>
        <v>18500000</v>
      </c>
      <c r="D1040" s="45">
        <f>D1022+D1032+D1038</f>
        <v>7301985.1</v>
      </c>
      <c r="E1040" s="45"/>
      <c r="F1040" s="69">
        <f>F1022+F1032+F1038</f>
        <v>11198014.9</v>
      </c>
      <c r="G1040" s="48">
        <v>11198014.9</v>
      </c>
      <c r="H1040" s="57">
        <f>C1040-D1040</f>
        <v>11198014.9</v>
      </c>
    </row>
    <row r="1041" spans="2:6" ht="12.75">
      <c r="B1041" s="23"/>
      <c r="C1041" s="60"/>
      <c r="D1041" s="41"/>
      <c r="E1041" s="41"/>
      <c r="F1041" s="42"/>
    </row>
    <row r="1042" spans="2:6" ht="12.75">
      <c r="B1042" s="28" t="s">
        <v>679</v>
      </c>
      <c r="C1042" s="60"/>
      <c r="D1042" s="41"/>
      <c r="E1042" s="41"/>
      <c r="F1042" s="42"/>
    </row>
    <row r="1043" spans="2:6" ht="12.75">
      <c r="B1043" s="28" t="s">
        <v>35</v>
      </c>
      <c r="C1043" s="60"/>
      <c r="D1043" s="41"/>
      <c r="E1043" s="41"/>
      <c r="F1043" s="42"/>
    </row>
    <row r="1044" spans="2:6" ht="12.75">
      <c r="B1044" s="28"/>
      <c r="C1044" s="60"/>
      <c r="D1044" s="41"/>
      <c r="E1044" s="41"/>
      <c r="F1044" s="42"/>
    </row>
    <row r="1045" spans="2:6" ht="12.75">
      <c r="B1045" s="28" t="s">
        <v>36</v>
      </c>
      <c r="C1045" s="60"/>
      <c r="D1045" s="41"/>
      <c r="E1045" s="41"/>
      <c r="F1045" s="42"/>
    </row>
    <row r="1046" spans="1:6" ht="12.75">
      <c r="A1046" s="34" t="s">
        <v>634</v>
      </c>
      <c r="B1046" s="23" t="s">
        <v>321</v>
      </c>
      <c r="C1046" s="60">
        <v>221800000</v>
      </c>
      <c r="D1046" s="41">
        <v>219271693.44</v>
      </c>
      <c r="E1046" s="41">
        <f>IF(D1046&gt;C1046,D1046-C1046,"")</f>
      </c>
      <c r="F1046" s="42">
        <f>IF(C1046&gt;D1046,C1046-D1046,"")</f>
        <v>2528306.5600000024</v>
      </c>
    </row>
    <row r="1047" spans="1:6" ht="12.75">
      <c r="A1047" s="34" t="s">
        <v>635</v>
      </c>
      <c r="B1047" s="23" t="s">
        <v>82</v>
      </c>
      <c r="C1047" s="60">
        <v>134150000</v>
      </c>
      <c r="D1047" s="41">
        <v>125544342.46</v>
      </c>
      <c r="E1047" s="41">
        <f>IF(D1047&gt;C1047,D1047-C1047,"")</f>
      </c>
      <c r="F1047" s="42">
        <f>IF(C1047&gt;D1047,C1047-D1047,"")</f>
        <v>8605657.540000007</v>
      </c>
    </row>
    <row r="1048" spans="1:6" ht="12.75">
      <c r="A1048" s="34" t="s">
        <v>636</v>
      </c>
      <c r="B1048" s="23" t="s">
        <v>322</v>
      </c>
      <c r="C1048" s="60">
        <v>98950000</v>
      </c>
      <c r="D1048" s="41">
        <v>97439239.86</v>
      </c>
      <c r="E1048" s="41">
        <f>IF(D1048&gt;C1048,D1048-C1048,"")</f>
      </c>
      <c r="F1048" s="42">
        <f>IF(C1048&gt;D1048,C1048-D1048,"")</f>
        <v>1510760.1400000006</v>
      </c>
    </row>
    <row r="1049" spans="1:6" ht="12.75">
      <c r="A1049" s="34" t="s">
        <v>637</v>
      </c>
      <c r="B1049" s="23" t="s">
        <v>499</v>
      </c>
      <c r="C1049" s="60">
        <v>5300000</v>
      </c>
      <c r="D1049" s="41">
        <v>5248561.78</v>
      </c>
      <c r="E1049" s="41">
        <f>IF(D1049&gt;C1049,D1049-C1049,"")</f>
      </c>
      <c r="F1049" s="42">
        <f>IF(C1049&gt;D1049,C1049-D1049,"")</f>
        <v>51438.21999999974</v>
      </c>
    </row>
    <row r="1050" spans="1:6" ht="12.75">
      <c r="A1050" s="34" t="s">
        <v>652</v>
      </c>
      <c r="B1050" s="23" t="s">
        <v>323</v>
      </c>
      <c r="C1050" s="60">
        <v>2300000</v>
      </c>
      <c r="D1050" s="41">
        <v>1993165.34</v>
      </c>
      <c r="E1050" s="41">
        <f>IF(D1050&gt;C1050,D1050-C1050,"")</f>
      </c>
      <c r="F1050" s="42">
        <f>IF(C1050&gt;D1050,C1050-D1050,"")</f>
        <v>306834.6599999999</v>
      </c>
    </row>
    <row r="1051" spans="2:8" ht="12.75">
      <c r="B1051" s="29" t="s">
        <v>692</v>
      </c>
      <c r="C1051" s="67">
        <f>SUM(C1046:C1050)</f>
        <v>462500000</v>
      </c>
      <c r="D1051" s="43">
        <f>SUM(D1046:D1050)</f>
        <v>449497002.87999994</v>
      </c>
      <c r="E1051" s="43"/>
      <c r="F1051" s="44">
        <f>SUM(F1046:F1050)</f>
        <v>13002997.120000008</v>
      </c>
      <c r="G1051" s="48">
        <v>13002997.12</v>
      </c>
      <c r="H1051" s="53">
        <f>C1051-D1051</f>
        <v>13002997.120000064</v>
      </c>
    </row>
    <row r="1052" spans="2:6" ht="12.75">
      <c r="B1052" s="23"/>
      <c r="C1052" s="60"/>
      <c r="D1052" s="41"/>
      <c r="E1052" s="41"/>
      <c r="F1052" s="42"/>
    </row>
    <row r="1053" spans="2:6" ht="12.75">
      <c r="B1053" s="28" t="s">
        <v>689</v>
      </c>
      <c r="C1053" s="60"/>
      <c r="D1053" s="41"/>
      <c r="E1053" s="41"/>
      <c r="F1053" s="42"/>
    </row>
    <row r="1054" spans="2:6" ht="12.75">
      <c r="B1054" s="28" t="s">
        <v>103</v>
      </c>
      <c r="C1054" s="60"/>
      <c r="D1054" s="41"/>
      <c r="E1054" s="41"/>
      <c r="F1054" s="42"/>
    </row>
    <row r="1055" spans="2:6" ht="12.75">
      <c r="B1055" s="28" t="s">
        <v>104</v>
      </c>
      <c r="C1055" s="60"/>
      <c r="D1055" s="41"/>
      <c r="E1055" s="41"/>
      <c r="F1055" s="42"/>
    </row>
    <row r="1056" spans="2:6" ht="12.75">
      <c r="B1056" s="23"/>
      <c r="C1056" s="60"/>
      <c r="D1056" s="41"/>
      <c r="E1056" s="41"/>
      <c r="F1056" s="42"/>
    </row>
    <row r="1057" spans="2:6" ht="12.75">
      <c r="B1057" s="28" t="s">
        <v>105</v>
      </c>
      <c r="C1057" s="60"/>
      <c r="D1057" s="41"/>
      <c r="E1057" s="41"/>
      <c r="F1057" s="42"/>
    </row>
    <row r="1058" spans="1:6" ht="12.75">
      <c r="A1058" s="34" t="s">
        <v>634</v>
      </c>
      <c r="B1058" s="23" t="s">
        <v>324</v>
      </c>
      <c r="C1058" s="60">
        <v>107511000</v>
      </c>
      <c r="D1058" s="41">
        <v>88112978.13</v>
      </c>
      <c r="E1058" s="41">
        <f aca="true" t="shared" si="54" ref="E1058:E1064">IF(D1058&gt;C1058,D1058-C1058,"")</f>
      </c>
      <c r="F1058" s="42">
        <f aca="true" t="shared" si="55" ref="F1058:F1064">IF(C1058&gt;D1058,C1058-D1058,"")</f>
        <v>19398021.870000005</v>
      </c>
    </row>
    <row r="1059" spans="1:6" ht="12.75">
      <c r="A1059" s="34" t="s">
        <v>635</v>
      </c>
      <c r="B1059" s="23" t="s">
        <v>325</v>
      </c>
      <c r="C1059" s="60"/>
      <c r="D1059" s="41"/>
      <c r="E1059" s="41">
        <f t="shared" si="54"/>
      </c>
      <c r="F1059" s="42">
        <f t="shared" si="55"/>
      </c>
    </row>
    <row r="1060" spans="1:6" ht="12.75">
      <c r="A1060" s="34"/>
      <c r="B1060" s="23" t="s">
        <v>326</v>
      </c>
      <c r="C1060" s="60">
        <v>10</v>
      </c>
      <c r="D1060" s="41">
        <v>0</v>
      </c>
      <c r="E1060" s="41">
        <f t="shared" si="54"/>
      </c>
      <c r="F1060" s="42">
        <f t="shared" si="55"/>
        <v>10</v>
      </c>
    </row>
    <row r="1061" spans="1:6" ht="12.75">
      <c r="A1061" s="34" t="s">
        <v>636</v>
      </c>
      <c r="B1061" s="23" t="s">
        <v>327</v>
      </c>
      <c r="C1061" s="60"/>
      <c r="D1061" s="41"/>
      <c r="E1061" s="41">
        <f t="shared" si="54"/>
      </c>
      <c r="F1061" s="42">
        <f t="shared" si="55"/>
      </c>
    </row>
    <row r="1062" spans="1:6" ht="12.75">
      <c r="A1062" s="34"/>
      <c r="B1062" s="23" t="s">
        <v>49</v>
      </c>
      <c r="C1062" s="60">
        <v>30000000</v>
      </c>
      <c r="D1062" s="41">
        <v>2598240.25</v>
      </c>
      <c r="E1062" s="41">
        <f t="shared" si="54"/>
      </c>
      <c r="F1062" s="42">
        <f t="shared" si="55"/>
        <v>27401759.75</v>
      </c>
    </row>
    <row r="1063" spans="1:6" ht="12.75">
      <c r="A1063" s="34" t="s">
        <v>637</v>
      </c>
      <c r="B1063" s="23" t="s">
        <v>497</v>
      </c>
      <c r="C1063" s="60">
        <v>1075000</v>
      </c>
      <c r="D1063" s="41">
        <v>1074749.5</v>
      </c>
      <c r="E1063" s="41">
        <f t="shared" si="54"/>
      </c>
      <c r="F1063" s="42">
        <f t="shared" si="55"/>
        <v>250.5</v>
      </c>
    </row>
    <row r="1064" spans="1:6" ht="12.75">
      <c r="A1064" s="34" t="s">
        <v>652</v>
      </c>
      <c r="B1064" s="23" t="s">
        <v>328</v>
      </c>
      <c r="C1064" s="60">
        <v>3834000</v>
      </c>
      <c r="D1064" s="41">
        <v>623494</v>
      </c>
      <c r="E1064" s="41">
        <f t="shared" si="54"/>
      </c>
      <c r="F1064" s="42">
        <f t="shared" si="55"/>
        <v>3210506</v>
      </c>
    </row>
    <row r="1065" spans="2:8" ht="12.75">
      <c r="B1065" s="29" t="s">
        <v>106</v>
      </c>
      <c r="C1065" s="67">
        <f>SUM(C1058:C1064)</f>
        <v>142420010</v>
      </c>
      <c r="D1065" s="43">
        <f>SUM(D1058:D1064)</f>
        <v>92409461.88</v>
      </c>
      <c r="E1065" s="43"/>
      <c r="F1065" s="44">
        <f>SUM(F1058:F1064)</f>
        <v>50010548.120000005</v>
      </c>
      <c r="G1065" s="48">
        <v>50010548.12</v>
      </c>
      <c r="H1065" s="50">
        <f>C1065-D1065</f>
        <v>50010548.120000005</v>
      </c>
    </row>
    <row r="1066" spans="2:6" ht="12.75">
      <c r="B1066" s="40"/>
      <c r="C1066" s="72"/>
      <c r="D1066" s="42"/>
      <c r="E1066" s="42"/>
      <c r="F1066" s="42"/>
    </row>
    <row r="1067" spans="2:6" ht="12.75">
      <c r="B1067" s="23"/>
      <c r="C1067" s="60"/>
      <c r="D1067" s="41"/>
      <c r="E1067" s="41"/>
      <c r="F1067" s="42"/>
    </row>
    <row r="1068" spans="2:6" ht="12.75">
      <c r="B1068" s="28" t="s">
        <v>38</v>
      </c>
      <c r="C1068" s="60"/>
      <c r="D1068" s="41"/>
      <c r="E1068" s="41"/>
      <c r="F1068" s="42"/>
    </row>
    <row r="1069" spans="2:6" ht="12.75">
      <c r="B1069" s="28"/>
      <c r="C1069" s="60"/>
      <c r="D1069" s="41"/>
      <c r="E1069" s="41"/>
      <c r="F1069" s="42"/>
    </row>
    <row r="1070" spans="2:6" ht="12.75">
      <c r="B1070" s="28" t="s">
        <v>689</v>
      </c>
      <c r="C1070" s="60"/>
      <c r="D1070" s="41"/>
      <c r="E1070" s="41"/>
      <c r="F1070" s="42"/>
    </row>
    <row r="1071" spans="2:6" ht="12.75">
      <c r="B1071" s="28" t="s">
        <v>103</v>
      </c>
      <c r="C1071" s="60"/>
      <c r="D1071" s="41"/>
      <c r="E1071" s="41"/>
      <c r="F1071" s="42"/>
    </row>
    <row r="1072" spans="2:6" ht="12.75">
      <c r="B1072" s="28" t="s">
        <v>102</v>
      </c>
      <c r="C1072" s="60"/>
      <c r="D1072" s="41"/>
      <c r="E1072" s="41"/>
      <c r="F1072" s="42"/>
    </row>
    <row r="1073" spans="2:6" ht="12.75">
      <c r="B1073" s="23"/>
      <c r="C1073" s="60"/>
      <c r="D1073" s="41"/>
      <c r="E1073" s="41"/>
      <c r="F1073" s="42"/>
    </row>
    <row r="1074" spans="2:6" ht="12.75">
      <c r="B1074" s="28" t="s">
        <v>107</v>
      </c>
      <c r="C1074" s="60"/>
      <c r="D1074" s="41"/>
      <c r="E1074" s="41"/>
      <c r="F1074" s="42"/>
    </row>
    <row r="1075" spans="1:6" ht="12.75">
      <c r="A1075" s="34" t="s">
        <v>634</v>
      </c>
      <c r="B1075" s="23" t="s">
        <v>329</v>
      </c>
      <c r="C1075" s="60">
        <v>300010</v>
      </c>
      <c r="D1075" s="41">
        <v>300000</v>
      </c>
      <c r="E1075" s="41">
        <f>IF(D1075&gt;C1075,D1075-C1075,"")</f>
      </c>
      <c r="F1075" s="42">
        <f>IF(C1075&gt;D1075,C1075-D1075,"")</f>
        <v>10</v>
      </c>
    </row>
    <row r="1076" spans="1:6" ht="12.75">
      <c r="A1076" s="34" t="s">
        <v>635</v>
      </c>
      <c r="B1076" s="23" t="s">
        <v>498</v>
      </c>
      <c r="C1076" s="60">
        <v>10</v>
      </c>
      <c r="D1076" s="41">
        <v>0</v>
      </c>
      <c r="E1076" s="41">
        <f>IF(D1076&gt;C1076,D1076-C1076,"")</f>
      </c>
      <c r="F1076" s="42">
        <f>IF(C1076&gt;D1076,C1076-D1076,"")</f>
        <v>10</v>
      </c>
    </row>
    <row r="1077" spans="1:6" ht="12.75">
      <c r="A1077" s="34" t="s">
        <v>636</v>
      </c>
      <c r="B1077" s="23" t="s">
        <v>330</v>
      </c>
      <c r="C1077" s="60">
        <v>10</v>
      </c>
      <c r="D1077" s="41">
        <v>0</v>
      </c>
      <c r="E1077" s="41">
        <f>IF(D1077&gt;C1077,D1077-C1077,"")</f>
      </c>
      <c r="F1077" s="42">
        <f>IF(C1077&gt;D1077,C1077-D1077,"")</f>
        <v>10</v>
      </c>
    </row>
    <row r="1078" spans="1:6" ht="12.75">
      <c r="A1078" s="34" t="s">
        <v>637</v>
      </c>
      <c r="B1078" s="23" t="s">
        <v>331</v>
      </c>
      <c r="C1078" s="60">
        <v>10</v>
      </c>
      <c r="D1078" s="41">
        <v>0</v>
      </c>
      <c r="E1078" s="41">
        <f>IF(D1078&gt;C1078,D1078-C1078,"")</f>
      </c>
      <c r="F1078" s="42">
        <f>IF(C1078&gt;D1078,C1078-D1078,"")</f>
        <v>10</v>
      </c>
    </row>
    <row r="1079" spans="1:6" ht="12.75">
      <c r="A1079" s="34" t="s">
        <v>652</v>
      </c>
      <c r="B1079" s="23" t="s">
        <v>465</v>
      </c>
      <c r="C1079" s="60">
        <v>10</v>
      </c>
      <c r="D1079" s="41">
        <v>0</v>
      </c>
      <c r="E1079" s="41">
        <f>IF(D1079&gt;C1079,D1079-C1079,"")</f>
      </c>
      <c r="F1079" s="42">
        <f>IF(C1079&gt;D1079,C1079-D1079,"")</f>
        <v>10</v>
      </c>
    </row>
    <row r="1080" spans="2:8" ht="12.75">
      <c r="B1080" s="29" t="s">
        <v>108</v>
      </c>
      <c r="C1080" s="67">
        <f>SUM(C1075:C1079)</f>
        <v>300050</v>
      </c>
      <c r="D1080" s="43">
        <f>SUM(D1075:D1079)</f>
        <v>300000</v>
      </c>
      <c r="E1080" s="43"/>
      <c r="F1080" s="44">
        <f>SUM(F1075:F1079)</f>
        <v>50</v>
      </c>
      <c r="G1080" s="48">
        <v>50</v>
      </c>
      <c r="H1080" s="4">
        <f>C1080-D1080</f>
        <v>50</v>
      </c>
    </row>
    <row r="1081" spans="2:6" ht="12.75">
      <c r="B1081" s="29" t="s">
        <v>429</v>
      </c>
      <c r="C1081" s="60"/>
      <c r="D1081" s="41"/>
      <c r="E1081" s="41"/>
      <c r="F1081" s="42"/>
    </row>
    <row r="1082" spans="2:8" ht="12.75">
      <c r="B1082" s="29" t="s">
        <v>430</v>
      </c>
      <c r="C1082" s="61">
        <f>C1065+C1080</f>
        <v>142720060</v>
      </c>
      <c r="D1082" s="45">
        <f>D1065+D1080</f>
        <v>92709461.88</v>
      </c>
      <c r="E1082" s="45"/>
      <c r="F1082" s="46">
        <f>F1065+F1080</f>
        <v>50010598.120000005</v>
      </c>
      <c r="G1082" s="48">
        <v>50010598.12</v>
      </c>
      <c r="H1082" s="50">
        <f>C1082-D1082</f>
        <v>50010598.120000005</v>
      </c>
    </row>
    <row r="1083" spans="2:6" ht="12.75">
      <c r="B1083" s="23"/>
      <c r="C1083" s="60"/>
      <c r="D1083" s="41"/>
      <c r="E1083" s="41"/>
      <c r="F1083" s="42"/>
    </row>
    <row r="1084" spans="2:6" ht="12.75">
      <c r="B1084" s="28" t="s">
        <v>689</v>
      </c>
      <c r="C1084" s="60"/>
      <c r="D1084" s="41"/>
      <c r="E1084" s="41"/>
      <c r="F1084" s="42"/>
    </row>
    <row r="1085" spans="2:6" ht="12.75">
      <c r="B1085" s="28" t="s">
        <v>431</v>
      </c>
      <c r="C1085" s="60"/>
      <c r="D1085" s="41"/>
      <c r="E1085" s="41"/>
      <c r="F1085" s="42"/>
    </row>
    <row r="1086" spans="2:6" ht="12.75">
      <c r="B1086" s="28" t="s">
        <v>432</v>
      </c>
      <c r="C1086" s="60"/>
      <c r="D1086" s="41"/>
      <c r="E1086" s="41"/>
      <c r="F1086" s="42"/>
    </row>
    <row r="1087" spans="2:6" ht="12.75">
      <c r="B1087" s="28"/>
      <c r="C1087" s="60"/>
      <c r="D1087" s="41"/>
      <c r="E1087" s="41"/>
      <c r="F1087" s="42"/>
    </row>
    <row r="1088" spans="2:6" ht="12.75">
      <c r="B1088" s="28" t="s">
        <v>394</v>
      </c>
      <c r="C1088" s="60"/>
      <c r="D1088" s="41"/>
      <c r="E1088" s="41"/>
      <c r="F1088" s="42"/>
    </row>
    <row r="1089" spans="1:6" ht="12.75">
      <c r="A1089" s="34" t="s">
        <v>634</v>
      </c>
      <c r="B1089" s="23" t="s">
        <v>332</v>
      </c>
      <c r="C1089" s="60">
        <v>10</v>
      </c>
      <c r="D1089" s="41">
        <v>0</v>
      </c>
      <c r="E1089" s="41">
        <f>IF(D1089&gt;C1089,D1089-C1089,"")</f>
      </c>
      <c r="F1089" s="42">
        <f>IF(C1089&gt;D1089,C1089-D1089,"")</f>
        <v>10</v>
      </c>
    </row>
    <row r="1090" spans="2:6" ht="12.75">
      <c r="B1090" s="23"/>
      <c r="C1090" s="60"/>
      <c r="D1090" s="41"/>
      <c r="E1090" s="41"/>
      <c r="F1090" s="42"/>
    </row>
    <row r="1091" spans="2:6" ht="12.75">
      <c r="B1091" s="29" t="s">
        <v>395</v>
      </c>
      <c r="C1091" s="64"/>
      <c r="D1091" s="65"/>
      <c r="E1091" s="65"/>
      <c r="F1091" s="66"/>
    </row>
    <row r="1092" spans="2:6" ht="12.75">
      <c r="B1092" s="29" t="s">
        <v>396</v>
      </c>
      <c r="C1092" s="61">
        <f>SUM(C1089:C1091)</f>
        <v>10</v>
      </c>
      <c r="D1092" s="45">
        <f>SUM(D1089:D1091)</f>
        <v>0</v>
      </c>
      <c r="E1092" s="45"/>
      <c r="F1092" s="46">
        <f>SUM(F1089:F1091)</f>
        <v>10</v>
      </c>
    </row>
    <row r="1093" spans="2:6" ht="12.75">
      <c r="B1093" s="23"/>
      <c r="C1093" s="60"/>
      <c r="D1093" s="41"/>
      <c r="E1093" s="41"/>
      <c r="F1093" s="42"/>
    </row>
    <row r="1094" spans="2:6" ht="12.75">
      <c r="B1094" s="28" t="s">
        <v>689</v>
      </c>
      <c r="C1094" s="60"/>
      <c r="D1094" s="41"/>
      <c r="E1094" s="41"/>
      <c r="F1094" s="42"/>
    </row>
    <row r="1095" spans="2:6" ht="12.75">
      <c r="B1095" s="28" t="s">
        <v>433</v>
      </c>
      <c r="C1095" s="60"/>
      <c r="D1095" s="41"/>
      <c r="E1095" s="41"/>
      <c r="F1095" s="42"/>
    </row>
    <row r="1096" spans="2:6" ht="12.75">
      <c r="B1096" s="28" t="s">
        <v>434</v>
      </c>
      <c r="C1096" s="60"/>
      <c r="D1096" s="41"/>
      <c r="E1096" s="41"/>
      <c r="F1096" s="42"/>
    </row>
    <row r="1097" spans="2:6" ht="12.75">
      <c r="B1097" s="28" t="s">
        <v>397</v>
      </c>
      <c r="C1097" s="60"/>
      <c r="D1097" s="41"/>
      <c r="E1097" s="41"/>
      <c r="F1097" s="42"/>
    </row>
    <row r="1098" spans="2:6" ht="12.75">
      <c r="B1098" s="28"/>
      <c r="C1098" s="60"/>
      <c r="D1098" s="41"/>
      <c r="E1098" s="41"/>
      <c r="F1098" s="42"/>
    </row>
    <row r="1099" spans="2:6" ht="12.75">
      <c r="B1099" s="28" t="s">
        <v>398</v>
      </c>
      <c r="C1099" s="60"/>
      <c r="D1099" s="41"/>
      <c r="E1099" s="41"/>
      <c r="F1099" s="42"/>
    </row>
    <row r="1100" spans="1:6" ht="12.75">
      <c r="A1100" s="34" t="s">
        <v>634</v>
      </c>
      <c r="B1100" s="23" t="s">
        <v>333</v>
      </c>
      <c r="C1100" s="60"/>
      <c r="D1100" s="41"/>
      <c r="E1100" s="41"/>
      <c r="F1100" s="42"/>
    </row>
    <row r="1101" spans="1:6" ht="12.75">
      <c r="A1101" s="34"/>
      <c r="B1101" s="23" t="s">
        <v>334</v>
      </c>
      <c r="C1101" s="60">
        <v>160000000</v>
      </c>
      <c r="D1101" s="41">
        <v>160000000</v>
      </c>
      <c r="E1101" s="41">
        <f>IF(D1101&gt;C1101,D1101-C1101,"")</f>
      </c>
      <c r="F1101" s="42">
        <f>IF(C1101&gt;D1101,C1101-D1101,"")</f>
      </c>
    </row>
    <row r="1102" spans="1:6" ht="12.75">
      <c r="A1102" s="34" t="s">
        <v>635</v>
      </c>
      <c r="B1102" s="23" t="s">
        <v>499</v>
      </c>
      <c r="C1102" s="60">
        <v>10</v>
      </c>
      <c r="D1102" s="41">
        <v>0</v>
      </c>
      <c r="E1102" s="41">
        <f>IF(D1102&gt;C1102,D1102-C1102,"")</f>
      </c>
      <c r="F1102" s="42">
        <f>IF(C1102&gt;D1102,C1102-D1102,"")</f>
        <v>10</v>
      </c>
    </row>
    <row r="1103" spans="1:6" ht="12.75">
      <c r="A1103" s="34" t="s">
        <v>636</v>
      </c>
      <c r="B1103" s="23" t="s">
        <v>335</v>
      </c>
      <c r="C1103" s="60">
        <v>15000000</v>
      </c>
      <c r="D1103" s="41">
        <v>14194418.55</v>
      </c>
      <c r="E1103" s="41">
        <f>IF(D1103&gt;C1103,D1103-C1103,"")</f>
      </c>
      <c r="F1103" s="42">
        <f>IF(C1103&gt;D1103,C1103-D1103,"")</f>
        <v>805581.4499999993</v>
      </c>
    </row>
    <row r="1104" spans="1:6" ht="12.75">
      <c r="A1104" s="34" t="s">
        <v>637</v>
      </c>
      <c r="B1104" s="23" t="s">
        <v>336</v>
      </c>
      <c r="C1104" s="60">
        <v>10000000</v>
      </c>
      <c r="D1104" s="41">
        <v>8800000</v>
      </c>
      <c r="E1104" s="41">
        <f>IF(D1104&gt;C1104,D1104-C1104,"")</f>
      </c>
      <c r="F1104" s="42">
        <f>IF(C1104&gt;D1104,C1104-D1104,"")</f>
        <v>1200000</v>
      </c>
    </row>
    <row r="1105" spans="2:8" ht="12.75">
      <c r="B1105" s="29" t="s">
        <v>399</v>
      </c>
      <c r="C1105" s="67">
        <f>SUM(C1101:C1104)</f>
        <v>185000010</v>
      </c>
      <c r="D1105" s="43">
        <f>SUM(D1101:D1104)</f>
        <v>182994418.55</v>
      </c>
      <c r="E1105" s="43"/>
      <c r="F1105" s="44">
        <f>SUM(F1101:F1104)</f>
        <v>2005591.4499999993</v>
      </c>
      <c r="G1105" s="48">
        <v>2005591.45</v>
      </c>
      <c r="H1105" s="51">
        <f>C1105-D1105</f>
        <v>2005591.449999988</v>
      </c>
    </row>
    <row r="1106" spans="2:6" ht="12.75">
      <c r="B1106" s="23"/>
      <c r="C1106" s="60"/>
      <c r="D1106" s="41"/>
      <c r="E1106" s="41"/>
      <c r="F1106" s="42"/>
    </row>
    <row r="1107" spans="2:6" ht="12.75">
      <c r="B1107" s="28" t="s">
        <v>400</v>
      </c>
      <c r="C1107" s="60"/>
      <c r="D1107" s="41"/>
      <c r="E1107" s="41"/>
      <c r="F1107" s="42"/>
    </row>
    <row r="1108" spans="1:6" ht="12.75">
      <c r="A1108" s="34" t="s">
        <v>634</v>
      </c>
      <c r="B1108" s="23" t="s">
        <v>337</v>
      </c>
      <c r="C1108" s="60"/>
      <c r="D1108" s="41"/>
      <c r="E1108" s="41"/>
      <c r="F1108" s="42"/>
    </row>
    <row r="1109" spans="1:6" ht="12.75">
      <c r="A1109" s="34"/>
      <c r="B1109" s="23" t="s">
        <v>338</v>
      </c>
      <c r="C1109" s="60">
        <v>0</v>
      </c>
      <c r="D1109" s="41">
        <v>0</v>
      </c>
      <c r="E1109" s="41">
        <f>IF(D1109&gt;C1109,D1109-C1109,"")</f>
      </c>
      <c r="F1109" s="42">
        <f>IF(C1109&gt;D1109,C1109-D1109,"")</f>
      </c>
    </row>
    <row r="1110" spans="2:6" ht="12.75">
      <c r="B1110" s="29" t="s">
        <v>83</v>
      </c>
      <c r="C1110" s="67">
        <f>SUM(C1109)</f>
        <v>0</v>
      </c>
      <c r="D1110" s="43">
        <f>SUM(D1109)</f>
        <v>0</v>
      </c>
      <c r="E1110" s="43"/>
      <c r="F1110" s="44"/>
    </row>
    <row r="1111" spans="2:6" ht="12.75">
      <c r="B1111" s="23"/>
      <c r="C1111" s="60"/>
      <c r="D1111" s="41"/>
      <c r="E1111" s="41"/>
      <c r="F1111" s="42"/>
    </row>
    <row r="1112" spans="2:6" ht="12.75">
      <c r="B1112" s="28" t="s">
        <v>401</v>
      </c>
      <c r="C1112" s="60"/>
      <c r="D1112" s="41"/>
      <c r="E1112" s="41"/>
      <c r="F1112" s="42"/>
    </row>
    <row r="1113" spans="1:6" ht="12.75">
      <c r="A1113" s="34" t="s">
        <v>634</v>
      </c>
      <c r="B1113" s="23" t="s">
        <v>339</v>
      </c>
      <c r="C1113" s="60"/>
      <c r="D1113" s="41"/>
      <c r="E1113" s="41"/>
      <c r="F1113" s="42"/>
    </row>
    <row r="1114" spans="1:6" ht="12.75">
      <c r="A1114" s="34"/>
      <c r="B1114" s="23" t="s">
        <v>340</v>
      </c>
      <c r="C1114" s="60">
        <v>12000000</v>
      </c>
      <c r="D1114" s="41">
        <v>10200000</v>
      </c>
      <c r="E1114" s="41">
        <f>IF(D1114&gt;C1114,D1114-C1114,"")</f>
      </c>
      <c r="F1114" s="42">
        <f>IF(C1114&gt;D1114,C1114-D1114,"")</f>
        <v>1800000</v>
      </c>
    </row>
    <row r="1115" spans="2:8" ht="12.75">
      <c r="B1115" s="29" t="s">
        <v>402</v>
      </c>
      <c r="C1115" s="67">
        <f>SUM(C1114)</f>
        <v>12000000</v>
      </c>
      <c r="D1115" s="43">
        <f>SUM(D1114)</f>
        <v>10200000</v>
      </c>
      <c r="E1115" s="43"/>
      <c r="F1115" s="44">
        <f>SUM(F1114)</f>
        <v>1800000</v>
      </c>
      <c r="H1115" s="50">
        <f>C1115-D1115</f>
        <v>1800000</v>
      </c>
    </row>
    <row r="1116" spans="2:6" ht="12.75">
      <c r="B1116" s="29" t="s">
        <v>435</v>
      </c>
      <c r="C1116" s="60"/>
      <c r="D1116" s="41"/>
      <c r="E1116" s="41"/>
      <c r="F1116" s="42"/>
    </row>
    <row r="1117" spans="2:6" ht="12.75">
      <c r="B1117" s="29" t="s">
        <v>92</v>
      </c>
      <c r="C1117" s="60"/>
      <c r="D1117" s="41"/>
      <c r="E1117" s="41"/>
      <c r="F1117" s="42"/>
    </row>
    <row r="1118" spans="2:8" ht="12.75">
      <c r="B1118" s="29" t="s">
        <v>397</v>
      </c>
      <c r="C1118" s="61">
        <f>C1105+C1110+C1115</f>
        <v>197000010</v>
      </c>
      <c r="D1118" s="45">
        <f>D1105+D1110+D1114</f>
        <v>193194418.55</v>
      </c>
      <c r="E1118" s="45"/>
      <c r="F1118" s="69">
        <f>F1105+F1110+F1114</f>
        <v>3805591.4499999993</v>
      </c>
      <c r="G1118" s="48">
        <v>3805591.45</v>
      </c>
      <c r="H1118" s="51">
        <f>C1118-D1118</f>
        <v>3805591.449999988</v>
      </c>
    </row>
    <row r="1119" spans="2:6" ht="12.75">
      <c r="B1119" s="73"/>
      <c r="C1119" s="72"/>
      <c r="D1119" s="42"/>
      <c r="E1119" s="42"/>
      <c r="F1119" s="42"/>
    </row>
    <row r="1120" spans="2:6" ht="12.75">
      <c r="B1120" s="73"/>
      <c r="C1120" s="72"/>
      <c r="D1120" s="42"/>
      <c r="E1120" s="42"/>
      <c r="F1120" s="42"/>
    </row>
    <row r="1121" spans="2:6" ht="12.75">
      <c r="B1121" s="73"/>
      <c r="C1121" s="72"/>
      <c r="D1121" s="42"/>
      <c r="E1121" s="42"/>
      <c r="F1121" s="42"/>
    </row>
    <row r="1122" spans="2:6" ht="12.75">
      <c r="B1122" s="29"/>
      <c r="C1122" s="60"/>
      <c r="D1122" s="41"/>
      <c r="E1122" s="41"/>
      <c r="F1122" s="42"/>
    </row>
    <row r="1123" spans="2:6" ht="12.75">
      <c r="B1123" s="28" t="s">
        <v>38</v>
      </c>
      <c r="C1123" s="60"/>
      <c r="D1123" s="41"/>
      <c r="E1123" s="41"/>
      <c r="F1123" s="42"/>
    </row>
    <row r="1124" spans="2:6" ht="12.75">
      <c r="B1124" s="29"/>
      <c r="C1124" s="60"/>
      <c r="D1124" s="41"/>
      <c r="E1124" s="41"/>
      <c r="F1124" s="42"/>
    </row>
    <row r="1125" spans="2:6" ht="12.75">
      <c r="B1125" s="28" t="s">
        <v>679</v>
      </c>
      <c r="C1125" s="60"/>
      <c r="D1125" s="41"/>
      <c r="E1125" s="41"/>
      <c r="F1125" s="42"/>
    </row>
    <row r="1126" spans="2:6" ht="12.75">
      <c r="B1126" s="28" t="s">
        <v>403</v>
      </c>
      <c r="C1126" s="60"/>
      <c r="D1126" s="41"/>
      <c r="E1126" s="41"/>
      <c r="F1126" s="42"/>
    </row>
    <row r="1127" spans="2:6" ht="12.75">
      <c r="B1127" s="23"/>
      <c r="C1127" s="60"/>
      <c r="D1127" s="41"/>
      <c r="E1127" s="41"/>
      <c r="F1127" s="42"/>
    </row>
    <row r="1128" spans="2:6" ht="12.75">
      <c r="B1128" s="28" t="s">
        <v>404</v>
      </c>
      <c r="C1128" s="60"/>
      <c r="D1128" s="41"/>
      <c r="E1128" s="41"/>
      <c r="F1128" s="42"/>
    </row>
    <row r="1129" spans="1:6" ht="12.75">
      <c r="A1129" s="34" t="s">
        <v>634</v>
      </c>
      <c r="B1129" s="23" t="s">
        <v>466</v>
      </c>
      <c r="C1129" s="60">
        <v>10100000</v>
      </c>
      <c r="D1129" s="41">
        <v>9219642.58</v>
      </c>
      <c r="E1129" s="41">
        <f aca="true" t="shared" si="56" ref="E1129:E1143">IF(D1129&gt;C1129,D1129-C1129,"")</f>
      </c>
      <c r="F1129" s="42">
        <f aca="true" t="shared" si="57" ref="F1129:F1143">IF(C1129&gt;D1129,C1129-D1129,"")</f>
        <v>880357.4199999999</v>
      </c>
    </row>
    <row r="1130" spans="1:6" ht="12.75">
      <c r="A1130" s="34" t="s">
        <v>635</v>
      </c>
      <c r="B1130" s="23" t="s">
        <v>499</v>
      </c>
      <c r="C1130" s="60">
        <v>30000000</v>
      </c>
      <c r="D1130" s="41">
        <v>29973336.62</v>
      </c>
      <c r="E1130" s="41">
        <f t="shared" si="56"/>
      </c>
      <c r="F1130" s="42">
        <f t="shared" si="57"/>
        <v>26663.379999998957</v>
      </c>
    </row>
    <row r="1131" spans="1:6" ht="12.75">
      <c r="A1131" s="34" t="s">
        <v>636</v>
      </c>
      <c r="B1131" s="23" t="s">
        <v>341</v>
      </c>
      <c r="C1131" s="60">
        <v>32620000</v>
      </c>
      <c r="D1131" s="41">
        <v>32588508.41</v>
      </c>
      <c r="E1131" s="41">
        <f t="shared" si="56"/>
      </c>
      <c r="F1131" s="42">
        <f t="shared" si="57"/>
        <v>31491.58999999985</v>
      </c>
    </row>
    <row r="1132" spans="1:6" ht="12.75">
      <c r="A1132" s="34" t="s">
        <v>637</v>
      </c>
      <c r="B1132" s="23" t="s">
        <v>342</v>
      </c>
      <c r="C1132" s="60">
        <v>10</v>
      </c>
      <c r="D1132" s="41">
        <v>0</v>
      </c>
      <c r="E1132" s="41">
        <f t="shared" si="56"/>
      </c>
      <c r="F1132" s="42">
        <f t="shared" si="57"/>
        <v>10</v>
      </c>
    </row>
    <row r="1133" spans="1:6" ht="12.75">
      <c r="A1133" s="34" t="s">
        <v>652</v>
      </c>
      <c r="B1133" s="23" t="s">
        <v>343</v>
      </c>
      <c r="C1133" s="60">
        <v>10</v>
      </c>
      <c r="D1133" s="41">
        <v>0</v>
      </c>
      <c r="E1133" s="41">
        <f t="shared" si="56"/>
      </c>
      <c r="F1133" s="42">
        <f t="shared" si="57"/>
        <v>10</v>
      </c>
    </row>
    <row r="1134" spans="1:6" ht="12.75">
      <c r="A1134" s="34" t="s">
        <v>653</v>
      </c>
      <c r="B1134" s="23" t="s">
        <v>344</v>
      </c>
      <c r="C1134" s="60">
        <v>1630000</v>
      </c>
      <c r="D1134" s="41">
        <v>68200</v>
      </c>
      <c r="E1134" s="41">
        <f t="shared" si="56"/>
      </c>
      <c r="F1134" s="42">
        <f t="shared" si="57"/>
        <v>1561800</v>
      </c>
    </row>
    <row r="1135" spans="1:6" ht="12.75">
      <c r="A1135" s="34" t="s">
        <v>654</v>
      </c>
      <c r="B1135" s="23" t="s">
        <v>345</v>
      </c>
      <c r="C1135" s="60">
        <v>14840615</v>
      </c>
      <c r="D1135" s="41">
        <v>14826787.86</v>
      </c>
      <c r="E1135" s="41">
        <f t="shared" si="56"/>
      </c>
      <c r="F1135" s="42">
        <f t="shared" si="57"/>
        <v>13827.140000000596</v>
      </c>
    </row>
    <row r="1136" spans="1:6" ht="12.75">
      <c r="A1136" s="34" t="s">
        <v>655</v>
      </c>
      <c r="B1136" s="23" t="s">
        <v>346</v>
      </c>
      <c r="C1136" s="60">
        <v>34660000</v>
      </c>
      <c r="D1136" s="41">
        <v>34648866.19</v>
      </c>
      <c r="E1136" s="41">
        <f t="shared" si="56"/>
      </c>
      <c r="F1136" s="42">
        <f t="shared" si="57"/>
        <v>11133.810000002384</v>
      </c>
    </row>
    <row r="1137" spans="1:6" ht="12.75">
      <c r="A1137" s="34" t="s">
        <v>656</v>
      </c>
      <c r="B1137" s="23" t="s">
        <v>347</v>
      </c>
      <c r="C1137" s="60">
        <v>2005135</v>
      </c>
      <c r="D1137" s="41">
        <v>930623.07</v>
      </c>
      <c r="E1137" s="41">
        <f t="shared" si="56"/>
      </c>
      <c r="F1137" s="42">
        <f t="shared" si="57"/>
        <v>1074511.9300000002</v>
      </c>
    </row>
    <row r="1138" spans="1:6" ht="12.75">
      <c r="A1138" s="34" t="s">
        <v>657</v>
      </c>
      <c r="B1138" s="23" t="s">
        <v>348</v>
      </c>
      <c r="C1138" s="60">
        <v>10</v>
      </c>
      <c r="D1138" s="41">
        <v>0</v>
      </c>
      <c r="E1138" s="41">
        <f t="shared" si="56"/>
      </c>
      <c r="F1138" s="42">
        <f t="shared" si="57"/>
        <v>10</v>
      </c>
    </row>
    <row r="1139" spans="1:6" ht="12.75">
      <c r="A1139" s="34" t="s">
        <v>658</v>
      </c>
      <c r="B1139" s="23" t="s">
        <v>349</v>
      </c>
      <c r="C1139" s="60">
        <v>21940000</v>
      </c>
      <c r="D1139" s="41">
        <v>21939243.24</v>
      </c>
      <c r="E1139" s="41">
        <f t="shared" si="56"/>
      </c>
      <c r="F1139" s="42">
        <f t="shared" si="57"/>
        <v>756.7600000016391</v>
      </c>
    </row>
    <row r="1140" spans="1:6" ht="12.75">
      <c r="A1140" s="34" t="s">
        <v>659</v>
      </c>
      <c r="B1140" s="23" t="s">
        <v>350</v>
      </c>
      <c r="C1140" s="60">
        <v>26824250</v>
      </c>
      <c r="D1140" s="41">
        <v>26822895.64</v>
      </c>
      <c r="E1140" s="41">
        <f t="shared" si="56"/>
      </c>
      <c r="F1140" s="42">
        <f t="shared" si="57"/>
        <v>1354.359999999404</v>
      </c>
    </row>
    <row r="1141" spans="1:6" ht="12.75">
      <c r="A1141" s="34" t="s">
        <v>660</v>
      </c>
      <c r="B1141" s="23" t="s">
        <v>351</v>
      </c>
      <c r="C1141" s="60"/>
      <c r="D1141" s="41"/>
      <c r="E1141" s="41">
        <f t="shared" si="56"/>
      </c>
      <c r="F1141" s="42">
        <f t="shared" si="57"/>
      </c>
    </row>
    <row r="1142" spans="1:6" ht="12.75">
      <c r="A1142" s="34"/>
      <c r="B1142" s="23" t="s">
        <v>352</v>
      </c>
      <c r="C1142" s="60">
        <v>67630000</v>
      </c>
      <c r="D1142" s="41">
        <v>67630000</v>
      </c>
      <c r="E1142" s="41">
        <f t="shared" si="56"/>
      </c>
      <c r="F1142" s="42">
        <f t="shared" si="57"/>
      </c>
    </row>
    <row r="1143" spans="1:6" ht="12.75">
      <c r="A1143" s="34"/>
      <c r="B1143" s="23"/>
      <c r="C1143" s="60"/>
      <c r="D1143" s="41"/>
      <c r="E1143" s="41">
        <f t="shared" si="56"/>
      </c>
      <c r="F1143" s="42">
        <f t="shared" si="57"/>
      </c>
    </row>
    <row r="1144" spans="2:8" ht="12.75">
      <c r="B1144" s="29" t="s">
        <v>611</v>
      </c>
      <c r="C1144" s="67">
        <f>SUM(C1129:C1143)</f>
        <v>242250030</v>
      </c>
      <c r="D1144" s="43">
        <f>SUM(D1129:D1143)</f>
        <v>238648103.61</v>
      </c>
      <c r="E1144" s="43"/>
      <c r="F1144" s="44">
        <f>SUM(F1129:F1143)</f>
        <v>3601926.390000003</v>
      </c>
      <c r="G1144" s="48">
        <v>3601926.39</v>
      </c>
      <c r="H1144" s="51">
        <f>C1144-D1144</f>
        <v>3601926.3899999857</v>
      </c>
    </row>
    <row r="1145" spans="2:7" ht="12.75">
      <c r="B1145" s="29"/>
      <c r="C1145" s="60"/>
      <c r="D1145" s="41"/>
      <c r="E1145" s="41"/>
      <c r="F1145" s="42"/>
      <c r="G1145" s="48"/>
    </row>
    <row r="1146" spans="2:8" ht="12.75">
      <c r="B1146" s="29" t="s">
        <v>612</v>
      </c>
      <c r="C1146" s="61">
        <f>C94+C100+C110+C119+C126+C132+C138+C248+C329+C375+C451+C483+C638+C692+C708+C717+C786+C801+C812+C828+C843+C899+C939+C970+C989+C1010+C1040+C1051+C1082+C1092+C1118+C1144</f>
        <v>8555997410</v>
      </c>
      <c r="D1146" s="45">
        <f>D94+D100+D110+D119+D126+D132+D138+D248+D329+D375+D451+D483+D638+D692+D708+D717+D786+D801+D812+D828+D843+D899+D939+D970+D989+D1010+D1040+D1051+D1082+D1092+D1118+D1144</f>
        <v>7887111520.87</v>
      </c>
      <c r="E1146" s="45"/>
      <c r="F1146" s="69">
        <f>F94+F100+F110+F119+F126+F132+F138+F248+F329+F375+F451+F483+F638+F692+F708+F717+F786+F801+F812+F828+F843+F899+F939+F970+F989+F1010+F1040+F1051+F1082+F1092+F1118+F1144</f>
        <v>668885889.1299999</v>
      </c>
      <c r="G1146" s="48">
        <v>668885929.13</v>
      </c>
      <c r="H1146" s="50">
        <f>C1146-D1146</f>
        <v>668885889.1300001</v>
      </c>
    </row>
    <row r="1147" spans="2:6" ht="12.75">
      <c r="B1147" s="35" t="s">
        <v>613</v>
      </c>
      <c r="C1147" s="60"/>
      <c r="D1147" s="41"/>
      <c r="E1147" s="41"/>
      <c r="F1147" s="77">
        <f>IF(C1146&gt;D1146,C1146-D1146,"")</f>
        <v>668885889.1300001</v>
      </c>
    </row>
    <row r="1148" spans="2:6" ht="12.75">
      <c r="B1148" s="23"/>
      <c r="C1148" s="60"/>
      <c r="D1148" s="41"/>
      <c r="E1148" s="41"/>
      <c r="F1148" s="42"/>
    </row>
    <row r="1149" spans="2:6" ht="12.75">
      <c r="B1149" s="28" t="s">
        <v>614</v>
      </c>
      <c r="C1149" s="60"/>
      <c r="D1149" s="41"/>
      <c r="E1149" s="41"/>
      <c r="F1149" s="42"/>
    </row>
    <row r="1150" spans="2:6" ht="12.75">
      <c r="B1150" s="28"/>
      <c r="C1150" s="60"/>
      <c r="D1150" s="41"/>
      <c r="E1150" s="41"/>
      <c r="F1150" s="42"/>
    </row>
    <row r="1151" spans="2:6" ht="12.75">
      <c r="B1151" s="28" t="s">
        <v>689</v>
      </c>
      <c r="C1151" s="60"/>
      <c r="D1151" s="41"/>
      <c r="E1151" s="41"/>
      <c r="F1151" s="42"/>
    </row>
    <row r="1152" spans="2:6" ht="12.75">
      <c r="B1152" s="28" t="s">
        <v>50</v>
      </c>
      <c r="C1152" s="60"/>
      <c r="D1152" s="41"/>
      <c r="E1152" s="41"/>
      <c r="F1152" s="42"/>
    </row>
    <row r="1153" spans="2:6" ht="12.75">
      <c r="B1153" s="28" t="s">
        <v>723</v>
      </c>
      <c r="C1153" s="60"/>
      <c r="D1153" s="41"/>
      <c r="E1153" s="41"/>
      <c r="F1153" s="42"/>
    </row>
    <row r="1154" spans="2:6" ht="12.75">
      <c r="B1154" s="28"/>
      <c r="C1154" s="60"/>
      <c r="D1154" s="41"/>
      <c r="E1154" s="41"/>
      <c r="F1154" s="42"/>
    </row>
    <row r="1155" spans="2:6" ht="12.75">
      <c r="B1155" s="28" t="s">
        <v>615</v>
      </c>
      <c r="C1155" s="60"/>
      <c r="D1155" s="41"/>
      <c r="E1155" s="41"/>
      <c r="F1155" s="42"/>
    </row>
    <row r="1156" spans="1:6" ht="12.75">
      <c r="A1156" s="34" t="s">
        <v>634</v>
      </c>
      <c r="B1156" s="23" t="s">
        <v>353</v>
      </c>
      <c r="C1156" s="60">
        <v>1202540</v>
      </c>
      <c r="D1156" s="41">
        <v>0</v>
      </c>
      <c r="E1156" s="41">
        <f>IF(D1156&gt;C1156,D1156-C1156,"")</f>
      </c>
      <c r="F1156" s="42">
        <f>IF(C1156&gt;D1156,C1156-D1156,"")</f>
        <v>1202540</v>
      </c>
    </row>
    <row r="1157" spans="2:7" ht="12.75">
      <c r="B1157" s="29" t="s">
        <v>616</v>
      </c>
      <c r="C1157" s="67">
        <f>SUM(C1156)</f>
        <v>1202540</v>
      </c>
      <c r="D1157" s="70">
        <f>SUM(D1156)</f>
        <v>0</v>
      </c>
      <c r="E1157" s="43"/>
      <c r="F1157" s="44">
        <f>SUM(F1156)</f>
        <v>1202540</v>
      </c>
      <c r="G1157" s="48">
        <v>1202540</v>
      </c>
    </row>
    <row r="1158" spans="2:6" ht="12.75">
      <c r="B1158" s="38" t="s">
        <v>613</v>
      </c>
      <c r="C1158" s="71"/>
      <c r="D1158" s="66"/>
      <c r="E1158" s="66"/>
      <c r="F1158" s="77">
        <f>IF(C1157&gt;D1157,C1157-D1157,"")</f>
        <v>1202540</v>
      </c>
    </row>
    <row r="1159" spans="2:6" ht="12.75">
      <c r="B1159" s="38"/>
      <c r="C1159" s="39"/>
      <c r="D1159" s="1"/>
      <c r="E1159" s="1"/>
      <c r="F1159" s="1"/>
    </row>
    <row r="1160" spans="2:6" ht="12.75">
      <c r="B1160" s="38"/>
      <c r="C1160" s="39"/>
      <c r="D1160" s="1"/>
      <c r="E1160" s="1"/>
      <c r="F1160" s="1"/>
    </row>
    <row r="1161" spans="2:6" ht="12.75">
      <c r="B1161" s="38"/>
      <c r="C1161" s="39"/>
      <c r="D1161" s="1"/>
      <c r="E1161" s="1"/>
      <c r="F1161" s="1"/>
    </row>
    <row r="1162" spans="2:6" ht="12.75">
      <c r="B1162" s="38"/>
      <c r="C1162" s="39"/>
      <c r="D1162" s="1"/>
      <c r="E1162" s="1"/>
      <c r="F1162" s="1"/>
    </row>
    <row r="1163" spans="2:6" ht="12.75">
      <c r="B1163" s="38"/>
      <c r="C1163" s="39"/>
      <c r="D1163" s="1"/>
      <c r="E1163" s="1"/>
      <c r="F1163" s="1"/>
    </row>
    <row r="1164" spans="2:6" ht="12.75">
      <c r="B1164" s="38"/>
      <c r="C1164" s="39"/>
      <c r="D1164" s="1"/>
      <c r="E1164" s="1"/>
      <c r="F1164" s="1"/>
    </row>
    <row r="1165" spans="2:6" ht="12.75">
      <c r="B1165" s="38"/>
      <c r="C1165" s="39"/>
      <c r="D1165" s="1"/>
      <c r="E1165" s="1"/>
      <c r="F1165" s="1"/>
    </row>
    <row r="1166" spans="2:6" ht="12.75">
      <c r="B1166" s="38"/>
      <c r="C1166" s="39"/>
      <c r="D1166" s="1"/>
      <c r="E1166" s="1"/>
      <c r="F1166" s="1"/>
    </row>
    <row r="1167" spans="2:6" ht="12.75">
      <c r="B1167" s="38"/>
      <c r="C1167" s="39"/>
      <c r="D1167" s="1"/>
      <c r="E1167" s="1"/>
      <c r="F1167" s="1"/>
    </row>
    <row r="1168" spans="2:6" ht="12.75">
      <c r="B1168" s="38"/>
      <c r="C1168" s="39"/>
      <c r="D1168" s="1"/>
      <c r="E1168" s="1"/>
      <c r="F1168" s="1"/>
    </row>
    <row r="1169" spans="2:6" ht="12.75">
      <c r="B1169" s="38"/>
      <c r="C1169" s="39"/>
      <c r="D1169" s="1"/>
      <c r="E1169" s="1"/>
      <c r="F1169" s="1"/>
    </row>
    <row r="1170" spans="2:7" ht="15">
      <c r="B1170" s="58" t="s">
        <v>18</v>
      </c>
      <c r="C1170" s="59"/>
      <c r="E1170" s="79" t="s">
        <v>93</v>
      </c>
      <c r="F1170" s="79"/>
      <c r="G1170" s="1"/>
    </row>
    <row r="1171" spans="2:7" ht="15">
      <c r="B1171" s="38"/>
      <c r="C1171" s="59"/>
      <c r="E1171" s="80" t="s">
        <v>94</v>
      </c>
      <c r="F1171" s="80"/>
      <c r="G1171" s="1"/>
    </row>
    <row r="1172" spans="2:6" ht="12.75">
      <c r="B1172" s="38"/>
      <c r="C1172" s="39"/>
      <c r="D1172" s="1"/>
      <c r="E1172" s="1"/>
      <c r="F1172" s="1"/>
    </row>
    <row r="1173" spans="2:6" ht="12.75">
      <c r="B1173" s="38"/>
      <c r="C1173" s="39"/>
      <c r="D1173" s="1"/>
      <c r="E1173" s="1"/>
      <c r="F1173" s="1"/>
    </row>
    <row r="1174" spans="2:6" ht="12.75">
      <c r="B1174" s="38"/>
      <c r="C1174" s="39"/>
      <c r="D1174" s="1"/>
      <c r="E1174" s="1"/>
      <c r="F1174" s="1"/>
    </row>
    <row r="1175" spans="2:6" ht="12.75">
      <c r="B1175" s="38"/>
      <c r="C1175" s="39"/>
      <c r="D1175" s="1"/>
      <c r="E1175" s="1"/>
      <c r="F1175" s="1"/>
    </row>
    <row r="1176" spans="2:6" ht="12.75">
      <c r="B1176" s="38"/>
      <c r="C1176" s="39"/>
      <c r="D1176" s="1"/>
      <c r="E1176" s="1"/>
      <c r="F1176" s="1"/>
    </row>
    <row r="1177" spans="2:6" ht="12.75">
      <c r="B1177" s="38"/>
      <c r="C1177" s="39"/>
      <c r="D1177" s="1"/>
      <c r="E1177" s="1"/>
      <c r="F1177" s="1"/>
    </row>
    <row r="1178" spans="2:6" ht="12.75">
      <c r="B1178" s="38"/>
      <c r="C1178" s="39"/>
      <c r="D1178" s="1"/>
      <c r="E1178" s="1"/>
      <c r="F1178" s="1"/>
    </row>
    <row r="1179" spans="2:6" ht="12.75">
      <c r="B1179" s="38"/>
      <c r="C1179" s="39"/>
      <c r="D1179" s="1"/>
      <c r="E1179" s="1"/>
      <c r="F1179" s="1"/>
    </row>
    <row r="1180" spans="2:6" ht="12.75">
      <c r="B1180" s="38"/>
      <c r="C1180" s="39"/>
      <c r="D1180" s="1"/>
      <c r="E1180" s="1"/>
      <c r="F1180" s="1"/>
    </row>
    <row r="1181" spans="2:6" ht="12.75">
      <c r="B1181" s="38"/>
      <c r="C1181" s="39"/>
      <c r="D1181" s="1"/>
      <c r="E1181" s="1"/>
      <c r="F1181" s="1"/>
    </row>
    <row r="1182" spans="2:6" ht="12.75">
      <c r="B1182" s="38"/>
      <c r="C1182" s="39"/>
      <c r="D1182" s="1"/>
      <c r="E1182" s="1"/>
      <c r="F1182" s="1"/>
    </row>
    <row r="1183" spans="2:6" ht="12.75">
      <c r="B1183" s="38"/>
      <c r="C1183" s="39"/>
      <c r="D1183" s="1"/>
      <c r="E1183" s="1"/>
      <c r="F1183" s="1"/>
    </row>
    <row r="1184" spans="2:6" ht="12.75">
      <c r="B1184" s="38"/>
      <c r="C1184" s="39"/>
      <c r="D1184" s="1"/>
      <c r="E1184" s="1"/>
      <c r="F1184" s="1"/>
    </row>
    <row r="1185" spans="2:6" ht="12.75">
      <c r="B1185" s="38"/>
      <c r="C1185" s="39"/>
      <c r="D1185" s="1"/>
      <c r="E1185" s="1"/>
      <c r="F1185" s="1"/>
    </row>
    <row r="1186" spans="2:6" ht="12.75">
      <c r="B1186" s="38"/>
      <c r="C1186" s="39"/>
      <c r="D1186" s="1"/>
      <c r="E1186" s="1"/>
      <c r="F1186" s="1"/>
    </row>
    <row r="1187" spans="2:6" ht="12.75">
      <c r="B1187" s="38"/>
      <c r="C1187" s="39"/>
      <c r="D1187" s="1"/>
      <c r="E1187" s="1"/>
      <c r="F1187" s="1"/>
    </row>
    <row r="1188" spans="2:6" ht="12.75">
      <c r="B1188" s="38"/>
      <c r="C1188" s="39"/>
      <c r="D1188" s="1"/>
      <c r="E1188" s="1"/>
      <c r="F1188" s="1"/>
    </row>
    <row r="1189" spans="2:6" ht="12.75">
      <c r="B1189" s="40"/>
      <c r="C1189" s="39"/>
      <c r="D1189" s="1"/>
      <c r="E1189" s="1"/>
      <c r="F1189" s="1"/>
    </row>
    <row r="1190" spans="2:6" ht="12.75">
      <c r="B1190" s="40"/>
      <c r="C1190" s="39"/>
      <c r="D1190" s="1"/>
      <c r="E1190" s="1"/>
      <c r="F1190" s="1"/>
    </row>
    <row r="1191" spans="2:6" ht="12.75">
      <c r="B1191" s="40" t="s">
        <v>617</v>
      </c>
      <c r="C1191" s="39">
        <f>C86+C1146+C1157</f>
        <v>9180000000</v>
      </c>
      <c r="D1191" s="1">
        <f>D86+D1146+D1157</f>
        <v>8428613052.41</v>
      </c>
      <c r="E1191" s="1"/>
      <c r="F1191" s="1">
        <f>F86+F1146+F1157</f>
        <v>751386947.5899999</v>
      </c>
    </row>
    <row r="1192" spans="2:6" ht="12.75">
      <c r="B1192" s="40"/>
      <c r="C1192" s="39">
        <v>9180000050</v>
      </c>
      <c r="D1192" s="1">
        <v>8428613052.41</v>
      </c>
      <c r="E1192" s="1"/>
      <c r="F1192" s="1">
        <v>751386997.59</v>
      </c>
    </row>
  </sheetData>
  <mergeCells count="2">
    <mergeCell ref="E1170:F1170"/>
    <mergeCell ref="E1171:F1171"/>
  </mergeCells>
  <printOptions horizontalCentered="1"/>
  <pageMargins left="0.3937" right="0.3937" top="0.3543" bottom="0.5905" header="0.3937" footer="0.3937"/>
  <pageSetup firstPageNumber="117" useFirstPageNumber="1" horizontalDpi="600" verticalDpi="600" orientation="portrait" paperSize="9" r:id="rId2"/>
  <headerFooter alignWithMargins="0">
    <oddHeader>&amp;C&amp;A</oddHeader>
    <oddFooter>&amp;C&amp;P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2004-10-11T12:35:24Z</cp:lastPrinted>
  <dcterms:created xsi:type="dcterms:W3CDTF">2004-09-07T14:13:50Z</dcterms:created>
  <dcterms:modified xsi:type="dcterms:W3CDTF">2004-09-08T15:54:19Z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